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comments25.xml" ContentType="application/vnd.openxmlformats-officedocument.spreadsheetml.comments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2540" tabRatio="917" firstSheet="4" activeTab="9"/>
  </bookViews>
  <sheets>
    <sheet name="tab 1.1" sheetId="1" r:id="rId1"/>
    <sheet name="tab 1.2.1" sheetId="2" r:id="rId2"/>
    <sheet name="tab 1.2.2" sheetId="3" r:id="rId3"/>
    <sheet name="tab 1.2.3" sheetId="4" r:id="rId4"/>
    <sheet name="tab 1.3" sheetId="5" r:id="rId5"/>
    <sheet name="tab 1.4" sheetId="6" r:id="rId6"/>
    <sheet name="tab 1.4.1" sheetId="7" r:id="rId7"/>
    <sheet name="tab 2.1" sheetId="8" r:id="rId8"/>
    <sheet name="tab 2.2" sheetId="9" r:id="rId9"/>
    <sheet name="tab 2.3" sheetId="10" r:id="rId10"/>
    <sheet name="tab 2.4" sheetId="11" r:id="rId11"/>
    <sheet name="tab 2.5" sheetId="12" r:id="rId12"/>
    <sheet name="tab 4.1" sheetId="13" r:id="rId13"/>
    <sheet name="tab 4.2" sheetId="14" r:id="rId14"/>
    <sheet name="tab 4.3" sheetId="15" r:id="rId15"/>
    <sheet name="tab 4.4" sheetId="16" r:id="rId16"/>
    <sheet name="tab 4.5" sheetId="17" r:id="rId17"/>
    <sheet name="tab 4.6" sheetId="18" r:id="rId18"/>
    <sheet name="tab 4.7" sheetId="19" r:id="rId19"/>
    <sheet name="tab 4.8" sheetId="20" r:id="rId20"/>
    <sheet name="tab 5.1" sheetId="21" r:id="rId21"/>
    <sheet name="tab 6.1" sheetId="22" r:id="rId22"/>
    <sheet name="tab 6.2" sheetId="23" r:id="rId23"/>
    <sheet name="tab 7.1" sheetId="24" r:id="rId24"/>
    <sheet name="tab 7.2" sheetId="25" r:id="rId25"/>
    <sheet name="tab 7.3" sheetId="26" r:id="rId26"/>
    <sheet name="tab 7.4" sheetId="27" r:id="rId27"/>
    <sheet name="tab. 7.5" sheetId="28" r:id="rId28"/>
    <sheet name="tab 8.1" sheetId="29" r:id="rId29"/>
    <sheet name="tab 9.1" sheetId="30" r:id="rId30"/>
  </sheets>
  <definedNames>
    <definedName name="_xlnm.Print_Titles" localSheetId="0">'tab 1.1'!$5:$5</definedName>
    <definedName name="_xlnm.Print_Titles" localSheetId="1">'tab 1.2.1'!$5:$5</definedName>
    <definedName name="_xlnm.Print_Titles" localSheetId="2">'tab 1.2.2'!$5:$5</definedName>
    <definedName name="_xlnm.Print_Titles" localSheetId="3">'tab 1.2.3'!$5:$5</definedName>
  </definedNames>
  <calcPr fullCalcOnLoad="1"/>
</workbook>
</file>

<file path=xl/comments1.xml><?xml version="1.0" encoding="utf-8"?>
<comments xmlns="http://schemas.openxmlformats.org/spreadsheetml/2006/main">
  <authors>
    <author>vojacek</author>
  </authors>
  <commentList>
    <comment ref="A5" authorId="0">
      <text>
        <r>
          <rPr>
            <b/>
            <sz val="8"/>
            <rFont val="Tahoma"/>
            <family val="0"/>
          </rPr>
          <t>za desetinnou čárku uvádějte hodnoty dalších řádů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vojacek</author>
  </authors>
  <commentList>
    <comment ref="B1" authorId="0">
      <text>
        <r>
          <rPr>
            <b/>
            <sz val="8"/>
            <rFont val="Tahoma"/>
            <family val="0"/>
          </rPr>
          <t xml:space="preserve">zkontrolovat obsah tabule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vojacek</author>
  </authors>
  <commentList>
    <comment ref="B1" authorId="0">
      <text>
        <r>
          <rPr>
            <b/>
            <sz val="8"/>
            <rFont val="Tahoma"/>
            <family val="0"/>
          </rPr>
          <t>zkontrolovat obsah tabule ve smyslu kap.333 a celkem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vojacek</author>
  </authors>
  <commentList>
    <comment ref="A5" authorId="0">
      <text>
        <r>
          <rPr>
            <b/>
            <sz val="8"/>
            <rFont val="Tahoma"/>
            <family val="0"/>
          </rPr>
          <t>za desetinnou čárku uvádějte hodnoty dalších řádů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1.xml><?xml version="1.0" encoding="utf-8"?>
<comments xmlns="http://schemas.openxmlformats.org/spreadsheetml/2006/main">
  <authors>
    <author>vojacek</author>
  </authors>
  <commentList>
    <comment ref="P7" authorId="0">
      <text>
        <r>
          <rPr>
            <b/>
            <sz val="8"/>
            <rFont val="Tahoma"/>
            <family val="0"/>
          </rPr>
          <t>číslo vpisujte až do desetinné čárky ve smyslu tisíců, za desetinnou čárkou ve smyslu korun, bez mezer, příkladně:
123456,789
v buňce bude sice zobrazeno:
123 457
ale výpočtově jsou ta desetiná místa brána v úvahu</t>
        </r>
      </text>
    </comment>
    <comment ref="C8" authorId="0">
      <text>
        <r>
          <rPr>
            <b/>
            <sz val="8"/>
            <rFont val="Tahoma"/>
            <family val="0"/>
          </rPr>
          <t>pokud možno zkrácený výstižný název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3.xml><?xml version="1.0" encoding="utf-8"?>
<comments xmlns="http://schemas.openxmlformats.org/spreadsheetml/2006/main">
  <authors>
    <author>vojacek</author>
  </authors>
  <commentList>
    <comment ref="P5" authorId="0">
      <text>
        <r>
          <rPr>
            <b/>
            <sz val="8"/>
            <rFont val="Tahoma"/>
            <family val="0"/>
          </rPr>
          <t>číslo vpisujte až do desetinné čárky ve smyslu tisíců, za desetinnou čárkou ve smyslu korun, bez mezer, příkladně:
123456,789
v buňce bude sice zobrazeno:
123 457
ale výpočtově jsou ta desetiná místa brána v úvahu</t>
        </r>
      </text>
    </comment>
  </commentList>
</comments>
</file>

<file path=xl/comments25.xml><?xml version="1.0" encoding="utf-8"?>
<comments xmlns="http://schemas.openxmlformats.org/spreadsheetml/2006/main">
  <authors>
    <author>vojacek</author>
  </authors>
  <commentList>
    <comment ref="P5" authorId="0">
      <text>
        <r>
          <rPr>
            <b/>
            <sz val="8"/>
            <rFont val="Tahoma"/>
            <family val="0"/>
          </rPr>
          <t>číslo vpisujte až do desetinné čárky ve smyslu tisíců, za desetinnou čárkou ve smyslu korun, bez mezer, příkladně:
částka 1 mil. 234 tisíc a 586 korun bude vepsána jako 1234,586
v buňce bude sice zobrazeno:
1 235
ale výpočtově jsou ta desetiná místa brána v úvahu</t>
        </r>
      </text>
    </comment>
  </commentList>
</comments>
</file>

<file path=xl/comments3.xml><?xml version="1.0" encoding="utf-8"?>
<comments xmlns="http://schemas.openxmlformats.org/spreadsheetml/2006/main">
  <authors>
    <author>vojacek</author>
  </authors>
  <commentList>
    <comment ref="A5" authorId="0">
      <text>
        <r>
          <rPr>
            <b/>
            <sz val="8"/>
            <rFont val="Tahoma"/>
            <family val="0"/>
          </rPr>
          <t>za desetinnou čárku uvádějte hodnoty dalších řádů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vojacek</author>
  </authors>
  <commentList>
    <comment ref="A5" authorId="0">
      <text>
        <r>
          <rPr>
            <b/>
            <sz val="8"/>
            <rFont val="Tahoma"/>
            <family val="0"/>
          </rPr>
          <t>za desetinnou čárku uvádějte hodnoty dalších řádů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vojacek</author>
  </authors>
  <commentList>
    <comment ref="B1" authorId="0">
      <text>
        <r>
          <rPr>
            <b/>
            <sz val="8"/>
            <rFont val="Tahoma"/>
            <family val="0"/>
          </rPr>
          <t>nechat zkontrolovat předpokládaný obsah řádku 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<sst xmlns="http://schemas.openxmlformats.org/spreadsheetml/2006/main" count="1905" uniqueCount="1123">
  <si>
    <t xml:space="preserve">                     1.Náklady příštích období</t>
  </si>
  <si>
    <t>381</t>
  </si>
  <si>
    <t>0082</t>
  </si>
  <si>
    <t xml:space="preserve">                     2.Příjmy příštích období</t>
  </si>
  <si>
    <t>385</t>
  </si>
  <si>
    <t>0083</t>
  </si>
  <si>
    <t xml:space="preserve">                     3.Kursové rozdíly aktivní</t>
  </si>
  <si>
    <t>386</t>
  </si>
  <si>
    <t>0084</t>
  </si>
  <si>
    <t xml:space="preserve">Aktiva celkem                                                        </t>
  </si>
  <si>
    <t>ř. 1+41</t>
  </si>
  <si>
    <t>0085</t>
  </si>
  <si>
    <t xml:space="preserve">PASIVA  </t>
  </si>
  <si>
    <t xml:space="preserve"> </t>
  </si>
  <si>
    <t xml:space="preserve">A. Vlastní zdroje celkem                                       </t>
  </si>
  <si>
    <t>ř.87+91</t>
  </si>
  <si>
    <t>0086</t>
  </si>
  <si>
    <t xml:space="preserve">     I. Jmění celkem                                          </t>
  </si>
  <si>
    <t>ř.88 až 90</t>
  </si>
  <si>
    <t>0087</t>
  </si>
  <si>
    <t xml:space="preserve">                     1.Vlastní jmění</t>
  </si>
  <si>
    <t>901</t>
  </si>
  <si>
    <t>0088</t>
  </si>
  <si>
    <t xml:space="preserve">                     2.Fondy</t>
  </si>
  <si>
    <t>911</t>
  </si>
  <si>
    <t>0089</t>
  </si>
  <si>
    <t xml:space="preserve">                     3.Oceňovací rozdíly z přecenění majetku a závazků</t>
  </si>
  <si>
    <t>921</t>
  </si>
  <si>
    <t>0090</t>
  </si>
  <si>
    <t xml:space="preserve">     II. Výsledek hospodaření celkem                                            ř.92 až 94</t>
  </si>
  <si>
    <t>ř.92 až 94</t>
  </si>
  <si>
    <t>0091</t>
  </si>
  <si>
    <t>963</t>
  </si>
  <si>
    <t>0092</t>
  </si>
  <si>
    <t xml:space="preserve">                     2.Výsledek hospodaření ve schvalovacím řízení</t>
  </si>
  <si>
    <t>931</t>
  </si>
  <si>
    <t>0093</t>
  </si>
  <si>
    <t xml:space="preserve">                     3.Nerozdělený zisk,neuhrazená ztráta minulých let</t>
  </si>
  <si>
    <t>932</t>
  </si>
  <si>
    <t>0094</t>
  </si>
  <si>
    <t xml:space="preserve">B. Cizí zdroje celkem                              </t>
  </si>
  <si>
    <t>ř.96+98+106+130</t>
  </si>
  <si>
    <t>0095</t>
  </si>
  <si>
    <t xml:space="preserve">     I. Rezervy celkem                                                </t>
  </si>
  <si>
    <t>ř.97</t>
  </si>
  <si>
    <t>0096</t>
  </si>
  <si>
    <t xml:space="preserve">                     1.Rezervy</t>
  </si>
  <si>
    <t>941</t>
  </si>
  <si>
    <t>0097</t>
  </si>
  <si>
    <t xml:space="preserve">     II. Dlouhodobé závazky celkem                   </t>
  </si>
  <si>
    <t>ř.99 až 105</t>
  </si>
  <si>
    <t>0098</t>
  </si>
  <si>
    <t xml:space="preserve">                     1.Dlouhodobé bankovní úvěry</t>
  </si>
  <si>
    <t>951</t>
  </si>
  <si>
    <t>0099</t>
  </si>
  <si>
    <t xml:space="preserve">                     2.Vydané dluhopisy</t>
  </si>
  <si>
    <t>953</t>
  </si>
  <si>
    <t>0100</t>
  </si>
  <si>
    <t xml:space="preserve">                     3.Závazky z pronájmu</t>
  </si>
  <si>
    <t>954</t>
  </si>
  <si>
    <t>0101</t>
  </si>
  <si>
    <t xml:space="preserve">                     4.Přijaté dlouhodobé zálohy</t>
  </si>
  <si>
    <t>955</t>
  </si>
  <si>
    <t>0102</t>
  </si>
  <si>
    <t xml:space="preserve">                     5.Dlouhodobé směnky k úhradě</t>
  </si>
  <si>
    <t>958</t>
  </si>
  <si>
    <t>0103</t>
  </si>
  <si>
    <t xml:space="preserve">                     6.Dohadné účty pasivní</t>
  </si>
  <si>
    <t>z389</t>
  </si>
  <si>
    <t>0104</t>
  </si>
  <si>
    <t xml:space="preserve">                     7.Ostatní dlouhodobé závazky</t>
  </si>
  <si>
    <t>959</t>
  </si>
  <si>
    <t>0105</t>
  </si>
  <si>
    <t xml:space="preserve">    III. Krátkodobé závazky celkem                   </t>
  </si>
  <si>
    <t>ř.107 až 129</t>
  </si>
  <si>
    <t>0106</t>
  </si>
  <si>
    <t xml:space="preserve">                     1.Dodavatelé</t>
  </si>
  <si>
    <t>321</t>
  </si>
  <si>
    <t>0107</t>
  </si>
  <si>
    <t xml:space="preserve">                     2.Směnky k úhradě</t>
  </si>
  <si>
    <t>322</t>
  </si>
  <si>
    <t>0108</t>
  </si>
  <si>
    <t xml:space="preserve">                     3.Přijaté zálohy</t>
  </si>
  <si>
    <t>324</t>
  </si>
  <si>
    <t>0109</t>
  </si>
  <si>
    <t xml:space="preserve">                     4.Ostatní závazky</t>
  </si>
  <si>
    <t>325</t>
  </si>
  <si>
    <t>0110</t>
  </si>
  <si>
    <t xml:space="preserve">                     5.Zaměstnanci</t>
  </si>
  <si>
    <t>331</t>
  </si>
  <si>
    <t>0111</t>
  </si>
  <si>
    <t xml:space="preserve">                     6.Ostatní závazky vůči zaměstnancům</t>
  </si>
  <si>
    <t>333</t>
  </si>
  <si>
    <t>0112</t>
  </si>
  <si>
    <t xml:space="preserve">                     7.Závazky k institucím soc.zabezpečení a veřejného zdrav.pojištění</t>
  </si>
  <si>
    <t>0113</t>
  </si>
  <si>
    <t xml:space="preserve">                     8.Daň z příjmu</t>
  </si>
  <si>
    <t>0114</t>
  </si>
  <si>
    <t xml:space="preserve">                     9.Ostatní přímé daně</t>
  </si>
  <si>
    <t>0115</t>
  </si>
  <si>
    <t xml:space="preserve">                    10.Daň z přidané hodnoty</t>
  </si>
  <si>
    <t>0116</t>
  </si>
  <si>
    <t xml:space="preserve">                    11.Ostatní daně a poplatky</t>
  </si>
  <si>
    <t>0117</t>
  </si>
  <si>
    <t xml:space="preserve">                    12.Závazky ze vztahu ke státnímu rozpočtu</t>
  </si>
  <si>
    <t>0118</t>
  </si>
  <si>
    <t xml:space="preserve">                    13.Závazky ze vztahu k rozpočtu orgánů ÚSC</t>
  </si>
  <si>
    <t>0119</t>
  </si>
  <si>
    <t xml:space="preserve">                    14.Závazky z upsaných nesplacených cenných papírů a podílů</t>
  </si>
  <si>
    <t>367</t>
  </si>
  <si>
    <t>0120</t>
  </si>
  <si>
    <t xml:space="preserve">                    15.Závazky k účastníkům sdružení</t>
  </si>
  <si>
    <t>368</t>
  </si>
  <si>
    <t>0121</t>
  </si>
  <si>
    <t xml:space="preserve">                    16.Závazky z pevných termínových operací</t>
  </si>
  <si>
    <t>0122</t>
  </si>
  <si>
    <t xml:space="preserve">                    17.Jiné závazky</t>
  </si>
  <si>
    <t>379</t>
  </si>
  <si>
    <t>0123</t>
  </si>
  <si>
    <t xml:space="preserve">                    18.Krátkodobé bankovní úvěry</t>
  </si>
  <si>
    <t>231</t>
  </si>
  <si>
    <t>0124</t>
  </si>
  <si>
    <t xml:space="preserve">                    19.Eskontní úvěry</t>
  </si>
  <si>
    <t>232</t>
  </si>
  <si>
    <t>0125</t>
  </si>
  <si>
    <t xml:space="preserve">                    20.Vydané krátkodobé dluhopisy</t>
  </si>
  <si>
    <t>241</t>
  </si>
  <si>
    <t>0126</t>
  </si>
  <si>
    <t xml:space="preserve">                    21.Vlastní dluhopisy</t>
  </si>
  <si>
    <t>255</t>
  </si>
  <si>
    <t>0127</t>
  </si>
  <si>
    <t xml:space="preserve">                    22.Dohadné účty pasivní</t>
  </si>
  <si>
    <t>0128</t>
  </si>
  <si>
    <t xml:space="preserve">                    23.Ostatní krátkodobé finanční výpomoci</t>
  </si>
  <si>
    <t>249</t>
  </si>
  <si>
    <t>0129</t>
  </si>
  <si>
    <t xml:space="preserve">    IV. Jiná pasiva celkem                                </t>
  </si>
  <si>
    <t>ř.131 až 133</t>
  </si>
  <si>
    <t>0130</t>
  </si>
  <si>
    <t xml:space="preserve">                      1.Výdaje příštích období</t>
  </si>
  <si>
    <t>383</t>
  </si>
  <si>
    <t>0131</t>
  </si>
  <si>
    <t xml:space="preserve">                      2.Výnosy příštích období</t>
  </si>
  <si>
    <t>384</t>
  </si>
  <si>
    <t>0132</t>
  </si>
  <si>
    <t xml:space="preserve">                      3.Kursové rozdíly pasivní</t>
  </si>
  <si>
    <t>387</t>
  </si>
  <si>
    <t>0133</t>
  </si>
  <si>
    <t xml:space="preserve">Pasiva celkem                                                    </t>
  </si>
  <si>
    <t>ř.86+95</t>
  </si>
  <si>
    <t>0134</t>
  </si>
  <si>
    <t>Uváděné hodnoty se řídí § 5 a §§ 7 až 25  Vyhlášky 504/2002 Sb.</t>
  </si>
  <si>
    <r>
      <t xml:space="preserve">Jednotlivé položky se vykazují </t>
    </r>
    <r>
      <rPr>
        <b/>
        <sz val="8"/>
        <color indexed="10"/>
        <rFont val="Tahoma"/>
        <family val="2"/>
      </rPr>
      <t>v tisících Kč</t>
    </r>
    <r>
      <rPr>
        <b/>
        <sz val="8"/>
        <rFont val="Tahoma"/>
        <family val="2"/>
      </rPr>
      <t xml:space="preserve"> </t>
    </r>
  </si>
  <si>
    <r>
      <t>účet / součet</t>
    </r>
    <r>
      <rPr>
        <b/>
        <vertAlign val="superscript"/>
        <sz val="7"/>
        <rFont val="Tahoma"/>
        <family val="2"/>
      </rPr>
      <t>1)</t>
    </r>
  </si>
  <si>
    <r>
      <t>řádek</t>
    </r>
    <r>
      <rPr>
        <vertAlign val="superscript"/>
        <sz val="7"/>
        <rFont val="Tahoma"/>
        <family val="2"/>
      </rPr>
      <t>2)</t>
    </r>
    <r>
      <rPr>
        <b/>
        <vertAlign val="superscript"/>
        <sz val="8"/>
        <rFont val="Tahoma"/>
        <family val="2"/>
      </rPr>
      <t xml:space="preserve"> </t>
    </r>
  </si>
  <si>
    <r>
      <t>sl. 1</t>
    </r>
    <r>
      <rPr>
        <vertAlign val="superscript"/>
        <sz val="7"/>
        <rFont val="Tahoma"/>
        <family val="2"/>
      </rPr>
      <t>2)</t>
    </r>
  </si>
  <si>
    <r>
      <t>sl. 2</t>
    </r>
    <r>
      <rPr>
        <vertAlign val="superscript"/>
        <sz val="7"/>
        <rFont val="Tahoma"/>
        <family val="2"/>
      </rPr>
      <t>2)</t>
    </r>
  </si>
  <si>
    <r>
      <t xml:space="preserve">                    </t>
    </r>
    <r>
      <rPr>
        <sz val="8"/>
        <rFont val="Tahoma"/>
        <family val="2"/>
      </rPr>
      <t>7.Pořizovaný dlouhodobý finanční majetek</t>
    </r>
  </si>
  <si>
    <r>
      <t xml:space="preserve">                   </t>
    </r>
    <r>
      <rPr>
        <sz val="8"/>
        <rFont val="Tahoma"/>
        <family val="2"/>
      </rPr>
      <t>15.Pohledávky z pevných termínových operací</t>
    </r>
  </si>
  <si>
    <r>
      <t xml:space="preserve">                   </t>
    </r>
    <r>
      <rPr>
        <sz val="8"/>
        <rFont val="Tahoma"/>
        <family val="2"/>
      </rPr>
      <t>19.Opravná položka k pohledávkám</t>
    </r>
  </si>
  <si>
    <r>
      <t>sl. 3</t>
    </r>
    <r>
      <rPr>
        <vertAlign val="superscript"/>
        <sz val="7"/>
        <rFont val="Tahoma"/>
        <family val="2"/>
      </rPr>
      <t>2)</t>
    </r>
  </si>
  <si>
    <r>
      <t>sl. 4</t>
    </r>
    <r>
      <rPr>
        <vertAlign val="superscript"/>
        <sz val="7"/>
        <rFont val="Tahoma"/>
        <family val="2"/>
      </rPr>
      <t>2)</t>
    </r>
  </si>
  <si>
    <r>
      <t xml:space="preserve">                     1.Účet výsledku hospodaření (</t>
    </r>
    <r>
      <rPr>
        <b/>
        <sz val="8"/>
        <color indexed="10"/>
        <rFont val="Tahoma"/>
        <family val="2"/>
      </rPr>
      <t>včetně vnitroobratu</t>
    </r>
    <r>
      <rPr>
        <sz val="8"/>
        <rFont val="Tahoma"/>
        <family val="2"/>
      </rPr>
      <t>)</t>
    </r>
  </si>
  <si>
    <r>
      <t>1)</t>
    </r>
    <r>
      <rPr>
        <b/>
        <sz val="8"/>
        <color indexed="10"/>
        <rFont val="Tahoma"/>
        <family val="2"/>
      </rPr>
      <t xml:space="preserve"> </t>
    </r>
    <r>
      <rPr>
        <sz val="8"/>
        <rFont val="Tahoma"/>
        <family val="2"/>
      </rPr>
      <t>Zákonem je dáno pouze označení a členění textů; čísla příslušných účtů jsou doplněna pro lepší orientaci ve výkazu</t>
    </r>
  </si>
  <si>
    <r>
      <t xml:space="preserve">2) </t>
    </r>
    <r>
      <rPr>
        <sz val="8"/>
        <rFont val="Tahoma"/>
        <family val="2"/>
      </rPr>
      <t>Číslování řádků a sloupců je závazné pro datové vstupní věty formátu F-JASU pro zpracování výkazů v MÚZO Praha s.r.o.</t>
    </r>
  </si>
  <si>
    <t>hlavní        činnost</t>
  </si>
  <si>
    <t>doplňková činnost</t>
  </si>
  <si>
    <t>A. Náklady</t>
  </si>
  <si>
    <t xml:space="preserve">     I. Spotřebované nákupy celkem</t>
  </si>
  <si>
    <t>ř.2 až 5</t>
  </si>
  <si>
    <t xml:space="preserve">            1.Spotřeba materiálu</t>
  </si>
  <si>
    <t xml:space="preserve">            2.Spotřeba energie</t>
  </si>
  <si>
    <t xml:space="preserve">            3.Spotřeba ostatních neskladovatelných dodávek</t>
  </si>
  <si>
    <t xml:space="preserve">            4.Prodané zboží</t>
  </si>
  <si>
    <t xml:space="preserve">     II.Služby celkem</t>
  </si>
  <si>
    <t>ř.7 až 10</t>
  </si>
  <si>
    <t xml:space="preserve">            5.Opravy a udržování</t>
  </si>
  <si>
    <t xml:space="preserve">            6.Cestovné</t>
  </si>
  <si>
    <t xml:space="preserve">            7.Náklady na reprezentaci</t>
  </si>
  <si>
    <t xml:space="preserve">            8.Ostatní služby</t>
  </si>
  <si>
    <t xml:space="preserve">     III.Osobní náklady celkem</t>
  </si>
  <si>
    <t>ř.12 až 16</t>
  </si>
  <si>
    <t xml:space="preserve">            9.Mzdové náklady</t>
  </si>
  <si>
    <t xml:space="preserve">            10.Zákonné sociální pojištění</t>
  </si>
  <si>
    <t xml:space="preserve">            11.Ostatní sociální pojištění</t>
  </si>
  <si>
    <t xml:space="preserve">            12.Zákonné sociální náklady</t>
  </si>
  <si>
    <t xml:space="preserve">            13.Ostatní sociální náklady</t>
  </si>
  <si>
    <t xml:space="preserve">    IV.Daně a poplatky celkem</t>
  </si>
  <si>
    <t>ř.18 až 20</t>
  </si>
  <si>
    <t xml:space="preserve">            14.Daň silniční</t>
  </si>
  <si>
    <t xml:space="preserve">            15.Daň z nemovitosti</t>
  </si>
  <si>
    <t xml:space="preserve">            16.Ostatní daně a poplatky</t>
  </si>
  <si>
    <t xml:space="preserve">    V.Ostatní náklady celkem</t>
  </si>
  <si>
    <t>ř.22 až 29</t>
  </si>
  <si>
    <t xml:space="preserve">            17.Smluvní pokuty a úroky z prodlení</t>
  </si>
  <si>
    <t xml:space="preserve">            18.Ostatní pokuty a penále</t>
  </si>
  <si>
    <t xml:space="preserve">            19.Odpis nedobytné pohledávky</t>
  </si>
  <si>
    <t xml:space="preserve">            20.Úroky</t>
  </si>
  <si>
    <t xml:space="preserve">            21.Kursové ztráty</t>
  </si>
  <si>
    <t xml:space="preserve">            22.Dary</t>
  </si>
  <si>
    <t xml:space="preserve">            23.Manka a škody</t>
  </si>
  <si>
    <t xml:space="preserve">            24.Jiné ostatní náklady</t>
  </si>
  <si>
    <t xml:space="preserve">     VI.Odpisy,prodaný majetek,tvorba rezerv a opr.položek celkem</t>
  </si>
  <si>
    <t>ř.31 až 36</t>
  </si>
  <si>
    <t xml:space="preserve">            25.Odpisy dlouhodobého nehmot. a hmot. majetku</t>
  </si>
  <si>
    <t xml:space="preserve">            26.Zůstat.cena prodaného dlouhod. nehm.a hmot.maj.</t>
  </si>
  <si>
    <t xml:space="preserve">            27.Prodané cenné papíry a podíly</t>
  </si>
  <si>
    <t xml:space="preserve">            28.Prodaný materiál</t>
  </si>
  <si>
    <t xml:space="preserve">            29.Tvorba rezerv</t>
  </si>
  <si>
    <t xml:space="preserve">            30.Tvorba opravných položek</t>
  </si>
  <si>
    <t xml:space="preserve">     VII.Poskytnuté příspěvky celkem</t>
  </si>
  <si>
    <t>ř.38 a 39</t>
  </si>
  <si>
    <t xml:space="preserve">            31.Poskyt. příspěvky zúčtované mezi organizačními složkami</t>
  </si>
  <si>
    <t xml:space="preserve">            32.Poskytnuté členské příspěvky</t>
  </si>
  <si>
    <t xml:space="preserve">     VIII.Daň z příjmů celkem</t>
  </si>
  <si>
    <t>ř.41</t>
  </si>
  <si>
    <t xml:space="preserve">            33.Dodatečné odvody daně z příjmů</t>
  </si>
  <si>
    <t>Náklady celkem</t>
  </si>
  <si>
    <t xml:space="preserve">ř.1+6+11+17+21+ 30+37+40 </t>
  </si>
  <si>
    <t xml:space="preserve">            Vnitroorganizační náklady</t>
  </si>
  <si>
    <t>143</t>
  </si>
  <si>
    <t>Náklady celkem včetně vnitroorganizačních nákladů</t>
  </si>
  <si>
    <t>ř. 42+143</t>
  </si>
  <si>
    <t>144</t>
  </si>
  <si>
    <t>B. Výnosy</t>
  </si>
  <si>
    <t xml:space="preserve">        I.Tržby za vlastní výkony a za zboží celkem</t>
  </si>
  <si>
    <t>ř.44 až 46</t>
  </si>
  <si>
    <t xml:space="preserve">             1.Tržby za vlastní výrobky</t>
  </si>
  <si>
    <t xml:space="preserve">             2.Tržby z prodeje služeb</t>
  </si>
  <si>
    <t xml:space="preserve">             3.Tržby za prodané zboží</t>
  </si>
  <si>
    <t xml:space="preserve">       II.Změny stavu vnitroorganizačních zásob celkem</t>
  </si>
  <si>
    <t>ř.48 až 51</t>
  </si>
  <si>
    <t xml:space="preserve">             4.Změna stavu zásob nedokončené výroby</t>
  </si>
  <si>
    <t xml:space="preserve">             5.Změna stavu zásob polotovarů</t>
  </si>
  <si>
    <t xml:space="preserve">             6.Změna stavu zásob výrobků</t>
  </si>
  <si>
    <t xml:space="preserve">             7.Změna stavu zvířat</t>
  </si>
  <si>
    <t xml:space="preserve">       III.Aktivace celkem</t>
  </si>
  <si>
    <t>ř.53 až 56</t>
  </si>
  <si>
    <t xml:space="preserve">             8.Aktivace materiálu a zboží</t>
  </si>
  <si>
    <t xml:space="preserve">             9.Aktivace vnitroorganizačních služeb</t>
  </si>
  <si>
    <t xml:space="preserve">             10.Aktivace dlouhodobého nehmotného majetku</t>
  </si>
  <si>
    <t xml:space="preserve">             11.Aktivace dlouhodobého hmotného majetku</t>
  </si>
  <si>
    <t xml:space="preserve">       IV.Ostatní výnosy celkem</t>
  </si>
  <si>
    <t>ř.58 až 64</t>
  </si>
  <si>
    <t xml:space="preserve">             12.Smluvní pokuty a úroky z prodlení</t>
  </si>
  <si>
    <t xml:space="preserve">             13.Ostatní pokuty a penále</t>
  </si>
  <si>
    <t xml:space="preserve">             14.Platby za odepsané pohledávky</t>
  </si>
  <si>
    <t xml:space="preserve">             15.Úroky</t>
  </si>
  <si>
    <t xml:space="preserve">             16.Kursové zisky</t>
  </si>
  <si>
    <t xml:space="preserve">             17.Zúčtování fondů</t>
  </si>
  <si>
    <t xml:space="preserve">             18.Jiné ostatní výnosy</t>
  </si>
  <si>
    <t xml:space="preserve">       V.Tržby z prodeje majetku,zúčtování rezerv a opr.položek celkem</t>
  </si>
  <si>
    <t>ř.66 až 72</t>
  </si>
  <si>
    <t xml:space="preserve">             19.Tržby z prodeje dlouhodobého nehmot. a hmot. majetku</t>
  </si>
  <si>
    <t xml:space="preserve">             20.Tržby z prodeje cenných papírů a podílů</t>
  </si>
  <si>
    <t xml:space="preserve">             21.Tržby z prodeje materiálu</t>
  </si>
  <si>
    <t xml:space="preserve">             22.Výnosy z krátkodobého finančního majetku</t>
  </si>
  <si>
    <t xml:space="preserve">             23.Zúčtování rezerv</t>
  </si>
  <si>
    <t xml:space="preserve">             24.Výnosy z dlouhodobého finančního majetku</t>
  </si>
  <si>
    <t xml:space="preserve">             25.Zúčtování opravných položek</t>
  </si>
  <si>
    <t xml:space="preserve">      VI.Přijaté příspěvky celkem</t>
  </si>
  <si>
    <t>ř.74 až 76</t>
  </si>
  <si>
    <t xml:space="preserve">             26.Přijaté příspěvky zúčtované mezi organizačními složkami</t>
  </si>
  <si>
    <t xml:space="preserve">             27.Přijaté příspěvky (dary)</t>
  </si>
  <si>
    <t xml:space="preserve">             28.Přijaté členské příspěvky</t>
  </si>
  <si>
    <t xml:space="preserve">      VII.Provozní dotace celkem</t>
  </si>
  <si>
    <t>ř.78</t>
  </si>
  <si>
    <t xml:space="preserve">             29.Provozní dotace</t>
  </si>
  <si>
    <t>Výnosy celkem</t>
  </si>
  <si>
    <t>ř.43+47+52+57+65+73+77</t>
  </si>
  <si>
    <t xml:space="preserve">             Vnitroorganizační výnosy </t>
  </si>
  <si>
    <t>180</t>
  </si>
  <si>
    <t xml:space="preserve">             Vnitroorganizační dotace</t>
  </si>
  <si>
    <t>181</t>
  </si>
  <si>
    <t>Výnosy celkem včetně vnitroorganizačních výnosů</t>
  </si>
  <si>
    <t>ř.79+180</t>
  </si>
  <si>
    <t>182</t>
  </si>
  <si>
    <t>C. Výsledek hospodaření před zdaněním</t>
  </si>
  <si>
    <t>ř.79 - 42</t>
  </si>
  <si>
    <t xml:space="preserve">             34.Daň z příjmů</t>
  </si>
  <si>
    <t>D. Výsledek hospodaření po zdanění</t>
  </si>
  <si>
    <t>ř.80 - 81</t>
  </si>
  <si>
    <t xml:space="preserve">     Výsledek hospodaření před zdaněním</t>
  </si>
  <si>
    <t>ř.80/1+2</t>
  </si>
  <si>
    <t xml:space="preserve">     Výsledek hospodaření po zdanění</t>
  </si>
  <si>
    <t>ř.82/1+2</t>
  </si>
  <si>
    <r>
      <t xml:space="preserve"> Příloha č.2 k vyhlášce č. </t>
    </r>
    <r>
      <rPr>
        <b/>
        <sz val="8"/>
        <rFont val="Tahoma"/>
        <family val="2"/>
      </rPr>
      <t>504/2002 Sb.</t>
    </r>
    <r>
      <rPr>
        <sz val="8"/>
        <rFont val="Tahoma"/>
        <family val="2"/>
      </rPr>
      <t xml:space="preserve"> ve znění pozdějších předpisů</t>
    </r>
  </si>
  <si>
    <r>
      <t>účet/součet</t>
    </r>
    <r>
      <rPr>
        <b/>
        <vertAlign val="superscript"/>
        <sz val="7"/>
        <rFont val="Tahoma"/>
        <family val="2"/>
      </rPr>
      <t>1)</t>
    </r>
  </si>
  <si>
    <t>Tabulka 1.3</t>
  </si>
  <si>
    <t xml:space="preserve"> Doplňující údaje pro veřejné vysoké školy</t>
  </si>
  <si>
    <t>( v tis. Kč )</t>
  </si>
  <si>
    <t>Název údaje</t>
  </si>
  <si>
    <t>I. Celkové dotace a příspěvky</t>
  </si>
  <si>
    <t>KOLEJ + HOSTEL</t>
  </si>
  <si>
    <r>
      <t xml:space="preserve">Vyplacené mzdové prostředky </t>
    </r>
    <r>
      <rPr>
        <b/>
        <sz val="8"/>
        <color indexed="10"/>
        <rFont val="Tahoma"/>
        <family val="2"/>
      </rPr>
      <t xml:space="preserve">z kap. 333 </t>
    </r>
    <r>
      <rPr>
        <sz val="8"/>
        <color indexed="10"/>
        <rFont val="Tahoma"/>
        <family val="2"/>
      </rPr>
      <t>včetně FO                               (ř.7+12)</t>
    </r>
  </si>
  <si>
    <t>(ř.2+31)</t>
  </si>
  <si>
    <t xml:space="preserve">A.                                </t>
  </si>
  <si>
    <t>Celkové neinvestiční dotace a příspěvky (ze všech zdrojů)</t>
  </si>
  <si>
    <t>(ř.3+30)</t>
  </si>
  <si>
    <r>
      <t xml:space="preserve">v tom: </t>
    </r>
    <r>
      <rPr>
        <b/>
        <sz val="8"/>
        <rFont val="Tahoma"/>
        <family val="2"/>
      </rPr>
      <t>a)</t>
    </r>
  </si>
  <si>
    <t>dotace celkem</t>
  </si>
  <si>
    <t xml:space="preserve"> (ř.4+15+20+25)</t>
  </si>
  <si>
    <t xml:space="preserve">kapitola MŠMT     </t>
  </si>
  <si>
    <t>neinvestiční dotace spojené s programovým financováním</t>
  </si>
  <si>
    <t>dotace na výzkum a vývoj odb. 30, sam.odd. 33</t>
  </si>
  <si>
    <t>(ř.7+8)</t>
  </si>
  <si>
    <t>institucionální</t>
  </si>
  <si>
    <t>účelové</t>
  </si>
  <si>
    <t>dotace na výzkum a vývoj ostatní odbory</t>
  </si>
  <si>
    <t>(ř.10+11)</t>
  </si>
  <si>
    <t>ostatní dotace celkem</t>
  </si>
  <si>
    <t>(ř.13+14)</t>
  </si>
  <si>
    <t>odb. 30, sam.odd.33</t>
  </si>
  <si>
    <t>ostatní útvary</t>
  </si>
  <si>
    <t>2.</t>
  </si>
  <si>
    <t>(ř.16+17)</t>
  </si>
  <si>
    <t>provozní dotace</t>
  </si>
  <si>
    <t>dotace na výzkum a vývoj</t>
  </si>
  <si>
    <t>(ř.18+19)</t>
  </si>
  <si>
    <t>3.</t>
  </si>
  <si>
    <t>(ř.21+22)</t>
  </si>
  <si>
    <t>(ř.23+24)</t>
  </si>
  <si>
    <t>4.</t>
  </si>
  <si>
    <t>(ř.26+27)</t>
  </si>
  <si>
    <t>(ř.28+29)</t>
  </si>
  <si>
    <t>b)</t>
  </si>
  <si>
    <t>Příspěvky dle §18 odst. 2a zákona o vysokých školách</t>
  </si>
  <si>
    <t>B.</t>
  </si>
  <si>
    <t>Kapitálové dotace a příspěvky</t>
  </si>
  <si>
    <t>(ř.32+37+38)</t>
  </si>
  <si>
    <t>kap. MŠMT</t>
  </si>
  <si>
    <t>(ř.33+36)</t>
  </si>
  <si>
    <t>(ř.34+35)</t>
  </si>
  <si>
    <t>mimo programové financování</t>
  </si>
  <si>
    <t>programové financování</t>
  </si>
  <si>
    <t>příspěvek celkem</t>
  </si>
  <si>
    <t xml:space="preserve">ostatní kapitoly SR </t>
  </si>
  <si>
    <t>ost.zdroje (ÚSC, zahraničí, granty …)</t>
  </si>
  <si>
    <t>II. Granty</t>
  </si>
  <si>
    <t>5.</t>
  </si>
  <si>
    <t>grantové agentury (granty)</t>
  </si>
  <si>
    <t>(ř.40 až 46)</t>
  </si>
  <si>
    <t>GAČR</t>
  </si>
  <si>
    <t>GAAV</t>
  </si>
  <si>
    <t>MPO</t>
  </si>
  <si>
    <t>MZ</t>
  </si>
  <si>
    <t>Mze</t>
  </si>
  <si>
    <t>MŽP</t>
  </si>
  <si>
    <t>6.</t>
  </si>
  <si>
    <t>dotace z fondů EU</t>
  </si>
  <si>
    <t>ostatní</t>
  </si>
  <si>
    <t xml:space="preserve"> k 1. dni úč.obd.</t>
  </si>
  <si>
    <t>k posl.dni úč.obd.</t>
  </si>
  <si>
    <t xml:space="preserve">Fond rezervní                                                 </t>
  </si>
  <si>
    <t xml:space="preserve">Fond reprodukce dlouhodobého majetku        </t>
  </si>
  <si>
    <t>na jednotlivé projekty výzkumu a vývoje či výzkumné záměry</t>
  </si>
  <si>
    <r>
      <t xml:space="preserve">řádek </t>
    </r>
    <r>
      <rPr>
        <vertAlign val="superscript"/>
        <sz val="7"/>
        <rFont val="Tahoma"/>
        <family val="2"/>
      </rPr>
      <t>2)</t>
    </r>
  </si>
  <si>
    <r>
      <t xml:space="preserve">Přijato             sl. 1 </t>
    </r>
    <r>
      <rPr>
        <vertAlign val="superscript"/>
        <sz val="7"/>
        <rFont val="Tahoma"/>
        <family val="2"/>
      </rPr>
      <t>2)</t>
    </r>
  </si>
  <si>
    <r>
      <t xml:space="preserve">Skutečnost     sl. 2 </t>
    </r>
    <r>
      <rPr>
        <vertAlign val="superscript"/>
        <sz val="7"/>
        <rFont val="Tahoma"/>
        <family val="2"/>
      </rPr>
      <t>2)</t>
    </r>
  </si>
  <si>
    <r>
      <t>sl.2</t>
    </r>
    <r>
      <rPr>
        <b/>
        <sz val="8"/>
        <color indexed="10"/>
        <rFont val="Tahoma"/>
        <family val="2"/>
      </rPr>
      <t>**</t>
    </r>
  </si>
  <si>
    <r>
      <t xml:space="preserve">v tom: </t>
    </r>
    <r>
      <rPr>
        <b/>
        <sz val="8"/>
        <rFont val="Tahoma"/>
        <family val="2"/>
      </rPr>
      <t xml:space="preserve">1.     </t>
    </r>
    <r>
      <rPr>
        <sz val="8"/>
        <rFont val="Tahoma"/>
        <family val="2"/>
      </rPr>
      <t xml:space="preserve">                               </t>
    </r>
  </si>
  <si>
    <r>
      <t xml:space="preserve">ostatní kapitoly SR </t>
    </r>
    <r>
      <rPr>
        <vertAlign val="superscript"/>
        <sz val="8"/>
        <rFont val="Tahoma"/>
        <family val="2"/>
      </rPr>
      <t>1)</t>
    </r>
  </si>
  <si>
    <r>
      <t xml:space="preserve">ostatní </t>
    </r>
    <r>
      <rPr>
        <vertAlign val="superscript"/>
        <sz val="8"/>
        <rFont val="Tahoma"/>
        <family val="2"/>
      </rPr>
      <t>1)</t>
    </r>
  </si>
  <si>
    <t>Výsledek hospodaření (včetně vnitroorganizačních nákladů a výnosů)</t>
  </si>
  <si>
    <t>v  tis.Kč</t>
  </si>
  <si>
    <t>Součást VVŠ</t>
  </si>
  <si>
    <t>VH z hlavní činnosti</t>
  </si>
  <si>
    <t>VH z doplňkové činnosti</t>
  </si>
  <si>
    <t>VH celkem</t>
  </si>
  <si>
    <t>Nerozdělený zisk, neuhrazená ztráta</t>
  </si>
  <si>
    <t>v tis. Kč</t>
  </si>
  <si>
    <t>Účet 932</t>
  </si>
  <si>
    <t>K 31.12.2001</t>
  </si>
  <si>
    <t>K 31.12.2002</t>
  </si>
  <si>
    <t>K 31.12.2003</t>
  </si>
  <si>
    <t>K 31.12.2004</t>
  </si>
  <si>
    <t>K 31.12.2005</t>
  </si>
  <si>
    <t>K 31.12.2006</t>
  </si>
  <si>
    <t>K 31.12.2007</t>
  </si>
  <si>
    <t xml:space="preserve">Tabulka 1.4.1 </t>
  </si>
  <si>
    <r>
      <t xml:space="preserve">Výnosy z transferů z kapitoly MŠMT, z ostatních kapitol státního rozpočtu a další zdroje </t>
    </r>
    <r>
      <rPr>
        <b/>
        <u val="single"/>
        <sz val="8"/>
        <rFont val="Tahoma"/>
        <family val="2"/>
      </rPr>
      <t>mimo programové financování</t>
    </r>
  </si>
  <si>
    <t>č.ř.</t>
  </si>
  <si>
    <t>Výnosy z veřejných zdrojů</t>
  </si>
  <si>
    <t xml:space="preserve">Celkem </t>
  </si>
  <si>
    <t>Výzkum a vývoj</t>
  </si>
  <si>
    <t>Výzkum a vývoj celkem</t>
  </si>
  <si>
    <t>Celkem</t>
  </si>
  <si>
    <t>Použito</t>
  </si>
  <si>
    <t>Vratka</t>
  </si>
  <si>
    <t>běžné</t>
  </si>
  <si>
    <t>kapitálové</t>
  </si>
  <si>
    <t>v tom:</t>
  </si>
  <si>
    <t>Celkem příspěvek + dotace: (ř.1+2+3+4+5)</t>
  </si>
  <si>
    <t>Tabulka 2.1</t>
  </si>
  <si>
    <t>sloupec</t>
  </si>
  <si>
    <t>Koleje a menzy</t>
  </si>
  <si>
    <t>Vysoká škola</t>
  </si>
  <si>
    <t>Celkem běžné a kapitálové prostředky</t>
  </si>
  <si>
    <t>v tom: odbor 30, sam.odd.33</t>
  </si>
  <si>
    <t xml:space="preserve">           ostatní odbory</t>
  </si>
  <si>
    <t>Grantová agentura ČR</t>
  </si>
  <si>
    <t xml:space="preserve">Interní grantová agentura Ministerstva zdravotnictví </t>
  </si>
  <si>
    <t>Grantová agentura Akademie věd ČR</t>
  </si>
  <si>
    <t>Ministerstvo zemědělství</t>
  </si>
  <si>
    <t>Ministerstvo životního prosrředí</t>
  </si>
  <si>
    <t>Ministerstvo kultury</t>
  </si>
  <si>
    <t>Ministerstvo práce a sociálních věcí</t>
  </si>
  <si>
    <t>Ministerstvo zdravotnictví</t>
  </si>
  <si>
    <t>Ministerstvo zahraničních věcí</t>
  </si>
  <si>
    <t>Ministerstvo pro místní rozvoj</t>
  </si>
  <si>
    <t>Ministerstvo obrany</t>
  </si>
  <si>
    <t>Ministerstvo vnitra</t>
  </si>
  <si>
    <t>Úřad vlády ČR</t>
  </si>
  <si>
    <t>MŠMT-OPRLZ, opatření 3.1</t>
  </si>
  <si>
    <t>MŠMT-OPRLZ, opatření 3.2</t>
  </si>
  <si>
    <t>Ministerstvo pro místní rozvoj-JPD 2</t>
  </si>
  <si>
    <t>1)</t>
  </si>
  <si>
    <t>2)</t>
  </si>
  <si>
    <t>3)</t>
  </si>
  <si>
    <t>4)</t>
  </si>
  <si>
    <t>5)</t>
  </si>
  <si>
    <t>včetně prostředků ze zahraničí, poskytnutých prostřednictvím MŠMT nebo jiného ministerstva</t>
  </si>
  <si>
    <t>včetně prostředků ze zahraničí, poskytnutých prostřednictvím jiných veřejných zdrojů</t>
  </si>
  <si>
    <t>prostředky poskytnuté ze zahraničí přímo</t>
  </si>
  <si>
    <t xml:space="preserve"> Položka                                                                                                                                                                                                                                                       </t>
  </si>
  <si>
    <t>Hlavní činnost</t>
  </si>
  <si>
    <t>Doplňková činnost</t>
  </si>
  <si>
    <t>poplatky spojené se studiem od studentů jiné než podle § 58 zák.111/1998 Sb.</t>
  </si>
  <si>
    <t>celoživotní vzdělávání (§ 60 zákona č. 111/1998 Sb.)</t>
  </si>
  <si>
    <t>studium v cizím jazyce</t>
  </si>
  <si>
    <t>pronájem</t>
  </si>
  <si>
    <t>budovy, haly, stavby</t>
  </si>
  <si>
    <t>pozemky</t>
  </si>
  <si>
    <t>prostory</t>
  </si>
  <si>
    <t>tržby z prodeje majetku</t>
  </si>
  <si>
    <t>budovy, stavby, haly</t>
  </si>
  <si>
    <t>dary</t>
  </si>
  <si>
    <t>ze zahraničí</t>
  </si>
  <si>
    <t>dědictví</t>
  </si>
  <si>
    <t>Tabulka 2.2</t>
  </si>
  <si>
    <t>z toho:</t>
  </si>
  <si>
    <t>z toho:</t>
  </si>
  <si>
    <t>Rozbor poplatků spojených se studiem</t>
  </si>
  <si>
    <t>ř.</t>
  </si>
  <si>
    <t>Položka</t>
  </si>
  <si>
    <t>Poplatky za studium dle § 58 zákona o VŠ</t>
  </si>
  <si>
    <t xml:space="preserve">          odst. 1 (přijímací řízení)</t>
  </si>
  <si>
    <t xml:space="preserve">          odst. 5 (studium v cizím jazyce)</t>
  </si>
  <si>
    <t>Tabulka 2.3</t>
  </si>
  <si>
    <t>skutečně vybrané poplatky</t>
  </si>
  <si>
    <t>poplatky zaúčtované ve výnosech</t>
  </si>
  <si>
    <t>poplatky zaúčtované do stipendijního fondu (tj. uhrazené podle § 58 odst. 2-4 zákona) - musí souhlasit na částku v tab 4.4</t>
  </si>
  <si>
    <r>
      <t xml:space="preserve">Příjem z poplatků </t>
    </r>
    <r>
      <rPr>
        <vertAlign val="superscript"/>
        <sz val="8"/>
        <rFont val="Tahoma"/>
        <family val="2"/>
      </rPr>
      <t>1)</t>
    </r>
  </si>
  <si>
    <r>
      <t xml:space="preserve">Stipendijní fond  </t>
    </r>
    <r>
      <rPr>
        <vertAlign val="superscript"/>
        <sz val="8"/>
        <rFont val="Tahoma"/>
        <family val="2"/>
      </rPr>
      <t>2)</t>
    </r>
  </si>
  <si>
    <r>
      <t xml:space="preserve">Výnosy </t>
    </r>
    <r>
      <rPr>
        <vertAlign val="superscript"/>
        <sz val="8"/>
        <rFont val="Tahoma"/>
        <family val="2"/>
      </rPr>
      <t>3)</t>
    </r>
  </si>
  <si>
    <t xml:space="preserve"> Hlavní činnost</t>
  </si>
  <si>
    <t>Osobní náklady</t>
  </si>
  <si>
    <t xml:space="preserve">    z toho:</t>
  </si>
  <si>
    <t>mzdy</t>
  </si>
  <si>
    <t>OPPP(OON)</t>
  </si>
  <si>
    <t xml:space="preserve">cestovné           </t>
  </si>
  <si>
    <t>tuzemsko</t>
  </si>
  <si>
    <t>zahraniční</t>
  </si>
  <si>
    <t>nájem</t>
  </si>
  <si>
    <t>pojištění dlouhodobého majetku</t>
  </si>
  <si>
    <t>Tabulka  2.4</t>
  </si>
  <si>
    <t xml:space="preserve">Pracovníci a mzdové prostředky (sumář)            </t>
  </si>
  <si>
    <t>tab 9.1</t>
  </si>
  <si>
    <t>po 1.1.1999</t>
  </si>
  <si>
    <t>před 1.1.1999</t>
  </si>
  <si>
    <t>Do lhůty splatnosti</t>
  </si>
  <si>
    <t>Po lhůtě splatnosti do 180 dnů</t>
  </si>
  <si>
    <t>Po lhůtě splatnosti nad 180 dnů</t>
  </si>
  <si>
    <t>v  Kč</t>
  </si>
  <si>
    <t>Pohledávky a závazky k 31.12.2008</t>
  </si>
  <si>
    <t>Komentář:</t>
  </si>
  <si>
    <t>V komentáři uveďte stav vymáhání zejména u pohledávek a závazků před 1.1.1999</t>
  </si>
  <si>
    <t>Pohledávky    (účet 311)</t>
  </si>
  <si>
    <t>Závazky          (účet 321)</t>
  </si>
  <si>
    <t>Součtová hodnota pohledávek a závazků musí souhlasit na údaje v rozvaze fakulty/součásti</t>
  </si>
  <si>
    <t>v tis. Kč (není-li uvedeno jinak)</t>
  </si>
  <si>
    <t>Ukazatel</t>
  </si>
  <si>
    <t xml:space="preserve">            vědečtí pracovníci</t>
  </si>
  <si>
    <r>
      <t xml:space="preserve">Vyplacené mzdové prostředky hrazené MŠMT ČR - </t>
    </r>
    <r>
      <rPr>
        <b/>
        <sz val="8"/>
        <rFont val="Tahoma"/>
        <family val="2"/>
      </rPr>
      <t xml:space="preserve">kap. 333 </t>
    </r>
    <r>
      <rPr>
        <sz val="8"/>
        <rFont val="Tahoma"/>
        <family val="2"/>
      </rPr>
      <t>bez VaV (ř.7 - ř.6)</t>
    </r>
  </si>
  <si>
    <r>
      <t xml:space="preserve">Vyplacené mzdové prostředky hrazené MŠMT ČR - </t>
    </r>
    <r>
      <rPr>
        <b/>
        <sz val="8"/>
        <rFont val="Tahoma"/>
        <family val="2"/>
      </rPr>
      <t xml:space="preserve">kap. 333 </t>
    </r>
    <r>
      <rPr>
        <sz val="8"/>
        <rFont val="Tahoma"/>
        <family val="2"/>
      </rPr>
      <t>pouze VaV (ř.0305 P1b-04)</t>
    </r>
  </si>
  <si>
    <r>
      <t xml:space="preserve">Vyplacené mzdové prostředky hrazené MŠMT ČR - </t>
    </r>
    <r>
      <rPr>
        <b/>
        <sz val="8"/>
        <rFont val="Tahoma"/>
        <family val="2"/>
      </rPr>
      <t>kap. 333</t>
    </r>
    <r>
      <rPr>
        <sz val="8"/>
        <rFont val="Tahoma"/>
        <family val="2"/>
      </rPr>
      <t xml:space="preserve">                   (ř.0307 P1b-04)</t>
    </r>
  </si>
  <si>
    <t>v tom: 1) mzdy</t>
  </si>
  <si>
    <t xml:space="preserve">                z toho: VaV</t>
  </si>
  <si>
    <t xml:space="preserve">            2) OPPP (dříve OON)</t>
  </si>
  <si>
    <t>Mzdové prostředky vyplacené z FO                                                            (ř.0310 P1b-04)</t>
  </si>
  <si>
    <t xml:space="preserve">           vědeckým pracovníkům</t>
  </si>
  <si>
    <t xml:space="preserve">           vědeckých pracovníků</t>
  </si>
  <si>
    <t>v tom: granty a programy z ostatních kapitol</t>
  </si>
  <si>
    <t xml:space="preserve">           ostatní (zahraničí, dary apod.)</t>
  </si>
  <si>
    <t>Doplňková činnost (ř.0308)</t>
  </si>
  <si>
    <r>
      <t xml:space="preserve">Vyplacené mzdové prostředky </t>
    </r>
    <r>
      <rPr>
        <b/>
        <sz val="8"/>
        <rFont val="Tahoma"/>
        <family val="2"/>
      </rPr>
      <t>celkem</t>
    </r>
    <r>
      <rPr>
        <sz val="8"/>
        <rFont val="Tahoma"/>
        <family val="2"/>
      </rPr>
      <t xml:space="preserve"> (ř. 0311 P1b-04 a ř.0012 Výkazu zisku a ztráty)</t>
    </r>
  </si>
  <si>
    <r>
      <t xml:space="preserve"> </t>
    </r>
    <r>
      <rPr>
        <b/>
        <sz val="8"/>
        <rFont val="Tahoma"/>
        <family val="2"/>
      </rPr>
      <t xml:space="preserve">    </t>
    </r>
  </si>
  <si>
    <t>VŠ</t>
  </si>
  <si>
    <t>KaM</t>
  </si>
  <si>
    <t>Tabulka 2.5</t>
  </si>
  <si>
    <t>celkem</t>
  </si>
  <si>
    <t xml:space="preserve">Fondy                                                                                                                     </t>
  </si>
  <si>
    <t>v  tis. Kč</t>
  </si>
  <si>
    <t>Fond rezervní</t>
  </si>
  <si>
    <t>FRIM</t>
  </si>
  <si>
    <t>Fond stipendijní</t>
  </si>
  <si>
    <t>Fond   odměn</t>
  </si>
  <si>
    <t>Fond účelově určených prostředků</t>
  </si>
  <si>
    <t>Sociální fond</t>
  </si>
  <si>
    <t>Fond provozních prostředků</t>
  </si>
  <si>
    <t>Tvorba fondu</t>
  </si>
  <si>
    <t>Tabulka  4.1</t>
  </si>
  <si>
    <t>Rezervní fond</t>
  </si>
  <si>
    <t>Tvorba</t>
  </si>
  <si>
    <t>příděl z VH k rozdělení</t>
  </si>
  <si>
    <t>převod z fondu reprodukce inv. majetku</t>
  </si>
  <si>
    <t>převod z fondu odměn</t>
  </si>
  <si>
    <t>převod z fondu provozních prostředků</t>
  </si>
  <si>
    <t>Celkem tvorba</t>
  </si>
  <si>
    <t>Čerpání</t>
  </si>
  <si>
    <t>na krytí ztrát minulých účetních období</t>
  </si>
  <si>
    <t>převod do fondu reprodukce inv. majetku</t>
  </si>
  <si>
    <t>převod do fondu odměn</t>
  </si>
  <si>
    <t>převod do fondu provozních prostředků</t>
  </si>
  <si>
    <t>Celkem čerpání</t>
  </si>
  <si>
    <t>Tabulka 4.2</t>
  </si>
  <si>
    <t>odpisy majetku pořízeného z vlastních zdrojů</t>
  </si>
  <si>
    <t>příděl z VH</t>
  </si>
  <si>
    <t>výnosy z veřejných sbírek určených k investičním účelům</t>
  </si>
  <si>
    <t>ostatní zdroje celkem</t>
  </si>
  <si>
    <t>z rezervního fondu</t>
  </si>
  <si>
    <t>z fondu odměn</t>
  </si>
  <si>
    <t>z fondu provozních prostředků</t>
  </si>
  <si>
    <t>Investiční čerpání celkem</t>
  </si>
  <si>
    <t xml:space="preserve">v tom: </t>
  </si>
  <si>
    <t>stavby</t>
  </si>
  <si>
    <t>stroje a zařízení</t>
  </si>
  <si>
    <t>nákupy nemovitostí</t>
  </si>
  <si>
    <t>Neinvestiční čerpání celkem</t>
  </si>
  <si>
    <t>opravy a údržba DM</t>
  </si>
  <si>
    <t>pořízení DM</t>
  </si>
  <si>
    <t>do rezervního fondu</t>
  </si>
  <si>
    <t>do fondu provozních prostředků</t>
  </si>
  <si>
    <t xml:space="preserve">Tabulka 4.3 </t>
  </si>
  <si>
    <t>příjmy z prodeje dlouhodobého majetku</t>
  </si>
  <si>
    <t>zůstatek příspěvku</t>
  </si>
  <si>
    <t>zůstatková cena dlouhodobého majetku</t>
  </si>
  <si>
    <t>Převody z ostatních fondů</t>
  </si>
  <si>
    <t>Převody do ostatních fondů</t>
  </si>
  <si>
    <t>Stipendijní fond</t>
  </si>
  <si>
    <t>Tabulka  4.4</t>
  </si>
  <si>
    <t>Tabulka 4.5</t>
  </si>
  <si>
    <t>Fond odměn</t>
  </si>
  <si>
    <t>převod z rezervního fondu</t>
  </si>
  <si>
    <t>mzdové náklady</t>
  </si>
  <si>
    <t>převod do rezervního fondu</t>
  </si>
  <si>
    <t>Neinvestice</t>
  </si>
  <si>
    <t>Investice</t>
  </si>
  <si>
    <t>Počáteční stav</t>
  </si>
  <si>
    <t>Tvorba celkem</t>
  </si>
  <si>
    <t>Čerpání celkem</t>
  </si>
  <si>
    <t>účelově určené dary § 18 odst. 9 a) zákona</t>
  </si>
  <si>
    <t>účelově určené peněžní prostředky ze zahraničí § 18 odst. 9 b) zákona</t>
  </si>
  <si>
    <t>účelově určené prostředky na VaV kapitoly 333-MŠMT, § 18 odst.10 zákona</t>
  </si>
  <si>
    <t>účelově určené prostředky z jiné podpory z veřejných prostředků, § 18 odst.10 zákona</t>
  </si>
  <si>
    <t>Tabulka  4.6</t>
  </si>
  <si>
    <t xml:space="preserve"> Konečný stav</t>
  </si>
  <si>
    <t>Čerpání fondu</t>
  </si>
  <si>
    <t>Fond sociální</t>
  </si>
  <si>
    <t>Příděl podle § 18 odst. 12 zák. č. 111/1998 Sb.</t>
  </si>
  <si>
    <t xml:space="preserve">příspěvek k penzijnímu připojištění zaměstnance </t>
  </si>
  <si>
    <t>příspěvek k životnímu pojištění zaměstnance</t>
  </si>
  <si>
    <t>Tabulka 4.7</t>
  </si>
  <si>
    <t>příspěvek na úroky k úvěru na bytové účely</t>
  </si>
  <si>
    <t>ostatní čerpání</t>
  </si>
  <si>
    <t>Tabulka 4.8</t>
  </si>
  <si>
    <t>zůstatek příspěvku k 31.12.2007</t>
  </si>
  <si>
    <t>na provozní náklady dle článku 16c odst.2a) pravidel hospodaření</t>
  </si>
  <si>
    <t xml:space="preserve">Financování programů reprodukce majetku včetně vypořádání se SR </t>
  </si>
  <si>
    <t>Číslo ISPROFIN</t>
  </si>
  <si>
    <t>Název akce</t>
  </si>
  <si>
    <t>běžné (neinvestice)</t>
  </si>
  <si>
    <t>kapitálové (investice)</t>
  </si>
  <si>
    <t xml:space="preserve">běžné a kapitálové dotace                        </t>
  </si>
  <si>
    <t>ostatní a cizí zdroje celkem</t>
  </si>
  <si>
    <t>vlastní zdroje celkem</t>
  </si>
  <si>
    <t>státní rozpočet</t>
  </si>
  <si>
    <t>jiné zdroje</t>
  </si>
  <si>
    <t>kapitola 333</t>
  </si>
  <si>
    <t>vlastní zdroje</t>
  </si>
  <si>
    <t>kapitola 333 - celkem</t>
  </si>
  <si>
    <t>skutečnost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</si>
  <si>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</si>
  <si>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</si>
  <si>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</si>
  <si>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</si>
  <si>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</si>
  <si>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</si>
  <si>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</si>
  <si>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</si>
  <si>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</si>
  <si>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</si>
  <si>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a+g</t>
  </si>
  <si>
    <t>Tabulka 5.1</t>
  </si>
  <si>
    <t>Bilance prostředků k 31.12.2007</t>
  </si>
  <si>
    <r>
      <t xml:space="preserve">poskytnuto </t>
    </r>
    <r>
      <rPr>
        <vertAlign val="superscript"/>
        <sz val="8"/>
        <rFont val="Tahoma"/>
        <family val="2"/>
      </rPr>
      <t>1)</t>
    </r>
  </si>
  <si>
    <r>
      <t xml:space="preserve">ostatní zdroje </t>
    </r>
    <r>
      <rPr>
        <vertAlign val="superscript"/>
        <sz val="8"/>
        <rFont val="Tahoma"/>
        <family val="2"/>
      </rPr>
      <t>2)</t>
    </r>
  </si>
  <si>
    <r>
      <t xml:space="preserve">cizí zdroje </t>
    </r>
    <r>
      <rPr>
        <vertAlign val="superscript"/>
        <sz val="8"/>
        <rFont val="Tahoma"/>
        <family val="2"/>
      </rPr>
      <t>3)</t>
    </r>
  </si>
  <si>
    <t>nečerpáno vratka</t>
  </si>
  <si>
    <t>v tis.Kč s 3 desetinnými místy</t>
  </si>
  <si>
    <t>výše finančních prostředků dle vystavených limitek</t>
  </si>
  <si>
    <t>celkem ze státního rozpočtu bez MŠMT</t>
  </si>
  <si>
    <t>cizí zdroje (ÚSC, dary z  ciziny, apod.)</t>
  </si>
  <si>
    <t>číslo řádku</t>
  </si>
  <si>
    <t>Dotační položky a ukazatele</t>
  </si>
  <si>
    <t>Převedeno do FRIM</t>
  </si>
  <si>
    <t>Převedeno do fondu účelově určených prostředků</t>
  </si>
  <si>
    <t>Převedeno  do fondu provozních prostředků</t>
  </si>
  <si>
    <t xml:space="preserve">Příspěvek a dotace celkem </t>
  </si>
  <si>
    <t>"A a B"</t>
  </si>
  <si>
    <t>Studijní programy a s nimi spojenou tvůrčí činnost</t>
  </si>
  <si>
    <t>"C"</t>
  </si>
  <si>
    <t>Stipendia studentů doktorských stud.programů</t>
  </si>
  <si>
    <t>"D"</t>
  </si>
  <si>
    <t>Zahraniční studenti a mezinárodní spolupráce</t>
  </si>
  <si>
    <t xml:space="preserve">                  krajané</t>
  </si>
  <si>
    <t xml:space="preserve">                  zahraniční studenti (krátkodobé pobyty)</t>
  </si>
  <si>
    <t xml:space="preserve">                  Letní školy slovanských studií</t>
  </si>
  <si>
    <t xml:space="preserve">                  program AKTION</t>
  </si>
  <si>
    <t xml:space="preserve">                  program CEEPUS</t>
  </si>
  <si>
    <t xml:space="preserve">                                    ostatní</t>
  </si>
  <si>
    <t>cestovní náhrady v rámci plnění mezinárodních smluv</t>
  </si>
  <si>
    <t>"F"</t>
  </si>
  <si>
    <t>Fond vzdělávací politiky</t>
  </si>
  <si>
    <t>"G"</t>
  </si>
  <si>
    <t>Fond rozvoje vysokých škol</t>
  </si>
  <si>
    <t>"I"</t>
  </si>
  <si>
    <t>Rozvojové programy</t>
  </si>
  <si>
    <t xml:space="preserve">       z toho: projekty Národní program přípravy na stárnutí (AU3V)</t>
  </si>
  <si>
    <t>"M"</t>
  </si>
  <si>
    <t>Mimořádné aktivity</t>
  </si>
  <si>
    <t>Poslanecká iniciativa</t>
  </si>
  <si>
    <t>Dotace na ubytování a stravování studentů (KaM)</t>
  </si>
  <si>
    <t>Kapitálové dotace na výzkum a vývoj</t>
  </si>
  <si>
    <t>Dotace z ostatních odborů  MŠMT</t>
  </si>
  <si>
    <t>Tabulka 6.1.</t>
  </si>
  <si>
    <t xml:space="preserve">v Kč </t>
  </si>
  <si>
    <t xml:space="preserve">Poskytnuto </t>
  </si>
  <si>
    <t>Příspěvek</t>
  </si>
  <si>
    <t>Dotace</t>
  </si>
  <si>
    <t>sl.1-4-6-8-10-12</t>
  </si>
  <si>
    <t>sl.2-3-5-7-9-11-13</t>
  </si>
  <si>
    <t>Běžné příspěvky a dotace mimo VaV z kap. MŠMT, řádek 4 až 27</t>
  </si>
  <si>
    <t xml:space="preserve">       v tom: studenti, kteří nejsou občany ČR -zahr.rozvoj.pomoc</t>
  </si>
  <si>
    <t xml:space="preserve">                  zahraniční studenti v anglickém jazyce</t>
  </si>
  <si>
    <t xml:space="preserve">                  LLP celkem</t>
  </si>
  <si>
    <t xml:space="preserve">                                    Jean Monnet</t>
  </si>
  <si>
    <t>"S1"</t>
  </si>
  <si>
    <t>Příspěvek na sociální stipendia</t>
  </si>
  <si>
    <t>"U1"</t>
  </si>
  <si>
    <t>Příspěvek na ubytovací stipendia</t>
  </si>
  <si>
    <t>Běžné dotace na výzkum a vývoj celkem</t>
  </si>
  <si>
    <t>v tom: institucionální prostř. VaV - ostatní (výzkumné záměry)</t>
  </si>
  <si>
    <t xml:space="preserve">           institucionální prostř.VaV - specifický výzkum na VŠ</t>
  </si>
  <si>
    <t xml:space="preserve">           institucionální prostř.VaV - Rámcové programy</t>
  </si>
  <si>
    <t xml:space="preserve">           institucinální prostř. VaV - Podpora mobility</t>
  </si>
  <si>
    <t xml:space="preserve">           účelové prostředky VaV - Národní program výzkumu</t>
  </si>
  <si>
    <t xml:space="preserve">           účelové prostředky VaV - programy v půs.poskytovatele</t>
  </si>
  <si>
    <t xml:space="preserve">           účelové prostředky VaV - veřejné zakázky ve VaV</t>
  </si>
  <si>
    <t>Kapitálové příspěvky a dotace mimo progr. fin. z kapitoly MŠMT celkem:</t>
  </si>
  <si>
    <t>Kapitálové příspěvky a dotace mimo programové financování</t>
  </si>
  <si>
    <t>v tom: Ukazatelé A+B</t>
  </si>
  <si>
    <t xml:space="preserve">           Fond rozvoje vysokých škol</t>
  </si>
  <si>
    <t xml:space="preserve">           Rozvojové programy</t>
  </si>
  <si>
    <t xml:space="preserve">           Fond vzdělávací politiky</t>
  </si>
  <si>
    <t xml:space="preserve">           účelové prostředky VaV - programy v působnosti poskytovatele</t>
  </si>
  <si>
    <r>
      <t>1)</t>
    </r>
    <r>
      <rPr>
        <sz val="8"/>
        <rFont val="Tahoma"/>
        <family val="2"/>
      </rPr>
      <t xml:space="preserve"> vráceno na výdajový účet MŠMT v průběhu roku (jen dotace)</t>
    </r>
  </si>
  <si>
    <r>
      <t>2)</t>
    </r>
    <r>
      <rPr>
        <sz val="8"/>
        <rFont val="Tahoma"/>
        <family val="2"/>
      </rPr>
      <t xml:space="preserve"> použito bez převodu do fondů</t>
    </r>
  </si>
  <si>
    <r>
      <t xml:space="preserve">Vráceno </t>
    </r>
    <r>
      <rPr>
        <sz val="9"/>
        <rFont val="Tahoma"/>
        <family val="2"/>
      </rPr>
      <t xml:space="preserve"> </t>
    </r>
    <r>
      <rPr>
        <vertAlign val="superscript"/>
        <sz val="9"/>
        <rFont val="Tahoma"/>
        <family val="2"/>
      </rPr>
      <t>1)</t>
    </r>
  </si>
  <si>
    <r>
      <t xml:space="preserve">Použito </t>
    </r>
    <r>
      <rPr>
        <vertAlign val="superscript"/>
        <sz val="9"/>
        <rFont val="Tahoma"/>
        <family val="2"/>
      </rPr>
      <t>2)</t>
    </r>
  </si>
  <si>
    <t>Převedeno  do stipendijního fondu</t>
  </si>
  <si>
    <t>Běžné příspěvky a dotace mimo progra. financování z kapitoly MŠMT celkem</t>
  </si>
  <si>
    <t>Finanční vypořádání se státním rozpočtem z kapitoly 333-MŠMT mimo programové financování - příspěvek a dotace</t>
  </si>
  <si>
    <t>Schválený rozpočet k 1.1.2008</t>
  </si>
  <si>
    <t>Počet studentů k 31.10.2008</t>
  </si>
  <si>
    <r>
      <t xml:space="preserve">studující hrazení z jiné rozpočtové kapitoly </t>
    </r>
    <r>
      <rPr>
        <vertAlign val="superscript"/>
        <sz val="9"/>
        <rFont val="Tahoma"/>
        <family val="2"/>
      </rPr>
      <t>2)</t>
    </r>
  </si>
  <si>
    <r>
      <t xml:space="preserve">studenti zvláštní </t>
    </r>
    <r>
      <rPr>
        <vertAlign val="superscript"/>
        <sz val="9"/>
        <rFont val="Tahoma"/>
        <family val="2"/>
      </rPr>
      <t>3)</t>
    </r>
  </si>
  <si>
    <r>
      <t xml:space="preserve">studující v cizím jazyce </t>
    </r>
    <r>
      <rPr>
        <vertAlign val="superscript"/>
        <sz val="9"/>
        <rFont val="Tahoma"/>
        <family val="2"/>
      </rPr>
      <t>6)</t>
    </r>
  </si>
  <si>
    <r>
      <t xml:space="preserve">studující na základě  mezinár. smluv a usnesení vlády </t>
    </r>
    <r>
      <rPr>
        <vertAlign val="superscript"/>
        <sz val="9"/>
        <rFont val="Tahoma"/>
        <family val="2"/>
      </rPr>
      <t>7)</t>
    </r>
  </si>
  <si>
    <r>
      <t>2)</t>
    </r>
    <r>
      <rPr>
        <sz val="9"/>
        <rFont val="Tahoma"/>
        <family val="2"/>
      </rPr>
      <t xml:space="preserve"> </t>
    </r>
    <r>
      <rPr>
        <sz val="8"/>
        <rFont val="Tahoma"/>
        <family val="2"/>
      </rPr>
      <t>studium je plně hrazeno z prostředků jiného rezortu než MŠMT (tzv. jinoplátci)</t>
    </r>
  </si>
  <si>
    <r>
      <t xml:space="preserve">3) </t>
    </r>
    <r>
      <rPr>
        <sz val="8"/>
        <rFont val="Tahoma"/>
        <family val="2"/>
      </rPr>
      <t>student překročil standardní dobu studia o více než jeden rok (§58 odst.3), ve druhém a dalším studiu bez tolerance 1 roku (§58 odst.4)</t>
    </r>
  </si>
  <si>
    <r>
      <t>7)</t>
    </r>
    <r>
      <rPr>
        <vertAlign val="superscript"/>
        <sz val="8"/>
        <rFont val="Tahoma"/>
        <family val="2"/>
      </rPr>
      <t xml:space="preserve"> </t>
    </r>
    <r>
      <rPr>
        <sz val="8"/>
        <rFont val="Tahoma"/>
        <family val="2"/>
      </rPr>
      <t>studium je studentu - cizinci hrazeno ze zvláštní dotace dle evidence DZS</t>
    </r>
  </si>
  <si>
    <t>Celkem vyplaceno</t>
  </si>
  <si>
    <t>studenti</t>
  </si>
  <si>
    <t>Institucionální podpora specifického výzkumu (vč. GAUK)</t>
  </si>
  <si>
    <t xml:space="preserve">Pozn.: </t>
  </si>
  <si>
    <t>v komentáři specifikujte aktivity dané kategorie, jejichž náklady byly hrazeny z institucionální podpory specifického výzkumu na vysokých školách, výslovně uveďte objemy finančních prostředků vynaložených formou stipendií studentů magisterských a doktorských studijních programů.</t>
  </si>
  <si>
    <t>Čerpaná dotace celkem</t>
  </si>
  <si>
    <t>Přehled o využití dotace na úhradu:</t>
  </si>
  <si>
    <t>Osobní a věcné náklady spolupráce studentů magisterských a doktorských studijních programů při řešení projektů a výzkumných záměrů řešených na vysoké škole</t>
  </si>
  <si>
    <t>osobní náklady</t>
  </si>
  <si>
    <t>věcné náklady</t>
  </si>
  <si>
    <t>Komentář</t>
  </si>
  <si>
    <t>Osobní a věcné náklady společného výzkumu prováděného akademickými pracovníky a studenty magisterských a doktorských studijních programů podle pravidel vysoké školy</t>
  </si>
  <si>
    <t>Náklady na výzkum prováděný studenty magisterských a doktorských studijních programů při přípravě diplomové nebo disertační práce</t>
  </si>
  <si>
    <t>Náklady na další části výzkumu na vysoké škole, která je bezprostředně spojena se vzděláváním a na níž se podílejí studenti</t>
  </si>
  <si>
    <t>Tabulka 8.1</t>
  </si>
  <si>
    <t>III. Běžné dotace, příspěvky a granty</t>
  </si>
  <si>
    <t>(ř.48+51+52+53)</t>
  </si>
  <si>
    <r>
      <t xml:space="preserve">ze zahraničí </t>
    </r>
    <r>
      <rPr>
        <vertAlign val="superscript"/>
        <sz val="9"/>
        <rFont val="Tahoma"/>
        <family val="2"/>
      </rPr>
      <t>1)</t>
    </r>
  </si>
  <si>
    <t xml:space="preserve">územní samosprávné celky </t>
  </si>
  <si>
    <t xml:space="preserve">dotace ze zahraničí, dary apod. </t>
  </si>
  <si>
    <t>přímý zdroj z fondů EU</t>
  </si>
  <si>
    <r>
      <t xml:space="preserve">z fondů EU přes kapitolu státního rozpočtu (bez spolufinancování ČR) </t>
    </r>
    <r>
      <rPr>
        <vertAlign val="superscript"/>
        <sz val="9"/>
        <rFont val="Tahoma"/>
        <family val="2"/>
      </rPr>
      <t>2)</t>
    </r>
  </si>
  <si>
    <t>ÚSC</t>
  </si>
  <si>
    <t>kapitoly státního rozpočtu</t>
  </si>
  <si>
    <t>IV. Kapitálové dotace, příspěvky a granty</t>
  </si>
  <si>
    <t>(ř. 55+58+59+60)</t>
  </si>
  <si>
    <t>V. Vyplacená soicální stipendia</t>
  </si>
  <si>
    <t>VI. Vlastní zdroje  - fondy celkem (účet 911)</t>
  </si>
  <si>
    <t>V. Fond účelově určených prostředků dle §18 odst. 10 o VŠ</t>
  </si>
  <si>
    <t>(ř.63 až 69)</t>
  </si>
  <si>
    <t>jiné podpory z veřejných prostředků</t>
  </si>
  <si>
    <r>
      <t>1)</t>
    </r>
    <r>
      <rPr>
        <sz val="8"/>
        <rFont val="Tahoma"/>
        <family val="2"/>
      </rPr>
      <t xml:space="preserve"> Dotace, příspěvky a granty získané buď přímo ze zahraničí, nebo prostřednictvím kapitoly státního rozpočtu </t>
    </r>
  </si>
  <si>
    <r>
      <t>2)</t>
    </r>
    <r>
      <rPr>
        <b/>
        <sz val="8"/>
        <color indexed="10"/>
        <rFont val="Tahoma"/>
        <family val="2"/>
      </rPr>
      <t xml:space="preserve"> </t>
    </r>
    <r>
      <rPr>
        <sz val="8"/>
        <rFont val="Tahoma"/>
        <family val="2"/>
      </rPr>
      <t>Dotace, příspěvky a granty v hodnotě financování ze zdrojů EU, tj. bez spolufinancování ze státního rozpočtu a bez vlastní spoluúčasti</t>
    </r>
  </si>
  <si>
    <t xml:space="preserve">Fond stipendijní                                             </t>
  </si>
  <si>
    <t>Tabulka 1.2.3</t>
  </si>
  <si>
    <t>Výkaz zisku a ztráty - KaM</t>
  </si>
  <si>
    <t>Tabulka 1.2.2</t>
  </si>
  <si>
    <t>Výkaz zisku a ztráty - škola</t>
  </si>
  <si>
    <t>Tabulka 1.2.1</t>
  </si>
  <si>
    <t>Výkaz zisku a ztráty - sumář</t>
  </si>
  <si>
    <t>stav k    1.1.2008</t>
  </si>
  <si>
    <t>stav k 31.12.2008</t>
  </si>
  <si>
    <r>
      <t xml:space="preserve">Převod do fondů </t>
    </r>
    <r>
      <rPr>
        <b/>
        <vertAlign val="superscript"/>
        <sz val="8"/>
        <rFont val="Tahoma"/>
        <family val="2"/>
      </rPr>
      <t>6)</t>
    </r>
  </si>
  <si>
    <r>
      <t xml:space="preserve">Příspěvek z kapitoly MŠMT </t>
    </r>
    <r>
      <rPr>
        <vertAlign val="superscript"/>
        <sz val="9"/>
        <rFont val="Tahoma"/>
        <family val="2"/>
      </rPr>
      <t>1)</t>
    </r>
  </si>
  <si>
    <r>
      <t xml:space="preserve">Dotace z kapitoly MŠMT </t>
    </r>
    <r>
      <rPr>
        <vertAlign val="superscript"/>
        <sz val="9"/>
        <rFont val="Tahoma"/>
        <family val="2"/>
      </rPr>
      <t>2)</t>
    </r>
  </si>
  <si>
    <r>
      <t xml:space="preserve">Dotace z kapitol státního rozpočtu celkem (bez MŠMT) </t>
    </r>
    <r>
      <rPr>
        <vertAlign val="superscript"/>
        <sz val="9"/>
        <rFont val="Tahoma"/>
        <family val="2"/>
      </rPr>
      <t>3)</t>
    </r>
  </si>
  <si>
    <r>
      <t xml:space="preserve">Výnosy z ostatních veřejných zdrojů (obce, ÚSC, státní fondy) </t>
    </r>
    <r>
      <rPr>
        <vertAlign val="superscript"/>
        <sz val="9"/>
        <rFont val="Tahoma"/>
        <family val="2"/>
      </rPr>
      <t>4)</t>
    </r>
  </si>
  <si>
    <r>
      <t xml:space="preserve">Výnosy ze zahraničí včetně EU celkem </t>
    </r>
    <r>
      <rPr>
        <vertAlign val="superscript"/>
        <sz val="9"/>
        <rFont val="Tahoma"/>
        <family val="2"/>
      </rPr>
      <t>5)</t>
    </r>
  </si>
  <si>
    <t>6)</t>
  </si>
  <si>
    <t>fond provozních prostlředků, fond účelově určených prostředků a fond reprodukce dlouhodobého majetku</t>
  </si>
  <si>
    <t>Pozn.: neuhrazenou ztrátu uvádějte se znaménkem mínus</t>
  </si>
  <si>
    <t xml:space="preserve">                         v tom: Erasmus</t>
  </si>
  <si>
    <t>Operační program</t>
  </si>
  <si>
    <t>Finanční prostředky ze Strukturálních fondů EU</t>
  </si>
  <si>
    <t>Opatření (název)</t>
  </si>
  <si>
    <t>Projekt</t>
  </si>
  <si>
    <t>Hlavní řešitel</t>
  </si>
  <si>
    <t>NIV</t>
  </si>
  <si>
    <t>INV</t>
  </si>
  <si>
    <t>Tabulka 6.2</t>
  </si>
  <si>
    <t>Poskytnuto</t>
  </si>
  <si>
    <t>Schváleno v rámci žádostí o platbu</t>
  </si>
  <si>
    <t>Zůstatek poskytnutých prostředků</t>
  </si>
  <si>
    <t xml:space="preserve">v tis.Kč s 3 desetinnými místy  </t>
  </si>
  <si>
    <t xml:space="preserve">Počty studentů - počty studií (fyzický počet)                 </t>
  </si>
  <si>
    <r>
      <t>rozpočtoví studenti (kromě kódů financování</t>
    </r>
    <r>
      <rPr>
        <vertAlign val="superscript"/>
        <sz val="8"/>
        <rFont val="Tahoma"/>
        <family val="2"/>
      </rPr>
      <t xml:space="preserve"> </t>
    </r>
    <r>
      <rPr>
        <sz val="8"/>
        <rFont val="Tahoma"/>
        <family val="2"/>
      </rPr>
      <t>2, 6, 7)</t>
    </r>
  </si>
  <si>
    <t>Kódy financování:</t>
  </si>
  <si>
    <r>
      <t>6)</t>
    </r>
    <r>
      <rPr>
        <sz val="8"/>
        <rFont val="Tahoma"/>
        <family val="2"/>
      </rPr>
      <t xml:space="preserve"> studium je plně hrazeno studentem - zpravidla cizincem - z vlastních prostředků v případě studia v cizím jazyce (par. 58, odst. 5)</t>
    </r>
  </si>
  <si>
    <t xml:space="preserve">Do počtu studií jsou zahrnuta aktivní (tj. neukončená a nepřerušená) studia kmenových studentů UK v prezenční a kombinované formě studia, </t>
  </si>
  <si>
    <t>včetně výjezdů na krátkodobé studijní pobyty. Nejsou zahrnuta studia - krátkodobé příjezdy cizích studentů na stáže na UK.</t>
  </si>
  <si>
    <t xml:space="preserve">Tabulka 7.1   </t>
  </si>
  <si>
    <t>Stipendia</t>
  </si>
  <si>
    <t>Použité zdroje</t>
  </si>
  <si>
    <t>zůstatek</t>
  </si>
  <si>
    <t>příspěvek nebo dotace MŠMT</t>
  </si>
  <si>
    <t>ostatní (rozepsat jaké):</t>
  </si>
  <si>
    <t>Stipendia celkem:</t>
  </si>
  <si>
    <t>za vynikající studijní výsledky dle § 91 odst. 2 písm. a)</t>
  </si>
  <si>
    <t>za vynikající í výsledky přispívající k prohloubení znalostí dle § 91 odst. 2 písm. b)</t>
  </si>
  <si>
    <t>v případě tíživé sociální situace studenta dle § 91 odst. 2 písm. c)</t>
  </si>
  <si>
    <t>v případě tíživé sociální situace studenta dle § 91 odst. 3)</t>
  </si>
  <si>
    <t>v případech zvláštního zřetele hodných dle § 91 odst. 2 písm. d)</t>
  </si>
  <si>
    <t>ubytovací stipendium</t>
  </si>
  <si>
    <t>na podporu studia v zahraničí dle § 91 odst. 4 písm. a)</t>
  </si>
  <si>
    <t>SOCRATES</t>
  </si>
  <si>
    <t>CEEPUS</t>
  </si>
  <si>
    <t>na podporu studia v ČR dle § 91 odst. 4 písm. b)</t>
  </si>
  <si>
    <t>AKTION</t>
  </si>
  <si>
    <t xml:space="preserve">studentům doktorských studijních programů dle § 91 odst. 4 písm. c) </t>
  </si>
  <si>
    <t>jiná stipendia:</t>
  </si>
  <si>
    <t>stipendijní fond UK</t>
  </si>
  <si>
    <t>Tabulka 7.2</t>
  </si>
  <si>
    <t>Stravování</t>
  </si>
  <si>
    <t>Menzy a ostatní stravovací zařízení, pro která vydalo souhlas MŠMT</t>
  </si>
  <si>
    <t>Celkové neinvestiční výnosy VŠ</t>
  </si>
  <si>
    <t xml:space="preserve">Od studentů </t>
  </si>
  <si>
    <t xml:space="preserve">Od zaměstnanců </t>
  </si>
  <si>
    <t xml:space="preserve">Od cizích strávníků </t>
  </si>
  <si>
    <t xml:space="preserve">Z dotace MŠMT </t>
  </si>
  <si>
    <t xml:space="preserve">Z doplňkové činnosti   </t>
  </si>
  <si>
    <t>Viz údaje v tab. 6.1 (příspěvek)</t>
  </si>
  <si>
    <t>Viz údaje v tab. 6.2 (dotace)</t>
  </si>
  <si>
    <t>Ministerstvo práce a sociálních věcí-JPD 3</t>
  </si>
  <si>
    <t>FTVS 16</t>
  </si>
  <si>
    <t xml:space="preserve">          odst. 4 (studium v dalším studijním programu)</t>
  </si>
  <si>
    <t xml:space="preserve">          odst. 3  (nadstandardní doba studia)</t>
  </si>
  <si>
    <t>Přehled vybraných neinvestičních nákladů</t>
  </si>
  <si>
    <t>Přehled vybraných vlastních výnosů</t>
  </si>
  <si>
    <r>
      <t xml:space="preserve">Průměrný evidenční počet pracovníků </t>
    </r>
    <r>
      <rPr>
        <b/>
        <sz val="8"/>
        <rFont val="Tahoma"/>
        <family val="2"/>
      </rPr>
      <t>přepočtený</t>
    </r>
    <r>
      <rPr>
        <sz val="8"/>
        <rFont val="Tahoma"/>
        <family val="2"/>
      </rPr>
      <t xml:space="preserve"> za rok 2008 z </t>
    </r>
    <r>
      <rPr>
        <b/>
        <sz val="8"/>
        <rFont val="Tahoma"/>
        <family val="2"/>
      </rPr>
      <t>kap. 333</t>
    </r>
    <r>
      <rPr>
        <sz val="8"/>
        <rFont val="Tahoma"/>
        <family val="2"/>
      </rPr>
      <t xml:space="preserve"> (celkem)</t>
    </r>
  </si>
  <si>
    <r>
      <t xml:space="preserve">Průměrná měsíční mzda za rok </t>
    </r>
    <r>
      <rPr>
        <b/>
        <sz val="8"/>
        <rFont val="Tahoma"/>
        <family val="2"/>
      </rPr>
      <t>2008</t>
    </r>
    <r>
      <rPr>
        <sz val="8"/>
        <rFont val="Tahoma"/>
        <family val="2"/>
      </rPr>
      <t xml:space="preserve"> v Kč, bez  OPPP(OON) a FO/ z ř.8</t>
    </r>
  </si>
  <si>
    <r>
      <t xml:space="preserve">Průměrná mzda za rok </t>
    </r>
    <r>
      <rPr>
        <b/>
        <sz val="8"/>
        <rFont val="Tahoma"/>
        <family val="2"/>
      </rPr>
      <t>2007</t>
    </r>
    <r>
      <rPr>
        <sz val="8"/>
        <rFont val="Tahoma"/>
        <family val="2"/>
      </rPr>
      <t xml:space="preserve"> v Kč</t>
    </r>
  </si>
  <si>
    <r>
      <t xml:space="preserve">Mzdové prostředky vyplacené v roce </t>
    </r>
    <r>
      <rPr>
        <b/>
        <sz val="8"/>
        <rFont val="Tahoma"/>
        <family val="2"/>
      </rPr>
      <t>2008</t>
    </r>
    <r>
      <rPr>
        <sz val="8"/>
        <rFont val="Tahoma"/>
        <family val="2"/>
      </rPr>
      <t xml:space="preserve"> z ostatních zdrojů (bez kap.333)  mimo VaV</t>
    </r>
  </si>
  <si>
    <r>
      <t xml:space="preserve">Mzdové prostředky vyplacené v roce </t>
    </r>
    <r>
      <rPr>
        <b/>
        <sz val="8"/>
        <rFont val="Tahoma"/>
        <family val="2"/>
      </rPr>
      <t>2008</t>
    </r>
    <r>
      <rPr>
        <sz val="8"/>
        <rFont val="Tahoma"/>
        <family val="2"/>
      </rPr>
      <t xml:space="preserve"> z ostatních zdrojů (bez kap.333)  VaV (ř.0306)</t>
    </r>
  </si>
  <si>
    <r>
      <t xml:space="preserve">Průměrný evidenční počet pracovníků </t>
    </r>
    <r>
      <rPr>
        <b/>
        <sz val="8"/>
        <rFont val="Tahoma"/>
        <family val="2"/>
      </rPr>
      <t>přepočtený</t>
    </r>
    <r>
      <rPr>
        <sz val="8"/>
        <rFont val="Tahoma"/>
        <family val="2"/>
      </rPr>
      <t xml:space="preserve"> za rok </t>
    </r>
    <r>
      <rPr>
        <b/>
        <sz val="8"/>
        <rFont val="Tahoma"/>
        <family val="2"/>
      </rPr>
      <t>2008</t>
    </r>
    <r>
      <rPr>
        <sz val="8"/>
        <rFont val="Tahoma"/>
        <family val="2"/>
      </rPr>
      <t xml:space="preserve"> celkem (ř. 0311 P1b-04)</t>
    </r>
  </si>
  <si>
    <t>Nárůst mzdy r.2008 oproti r. 2007 v %</t>
  </si>
  <si>
    <t>v tom:  akademičtí pracovníci</t>
  </si>
  <si>
    <t>v tom: akademickým pracovníkům</t>
  </si>
  <si>
    <t xml:space="preserve">            ostatní</t>
  </si>
  <si>
    <t xml:space="preserve">           ostatním</t>
  </si>
  <si>
    <t>v tom: akademických pracovníků</t>
  </si>
  <si>
    <t xml:space="preserve">           ostatních</t>
  </si>
  <si>
    <t>Stav k 1.1.2008</t>
  </si>
  <si>
    <t>Stav k 31.12.2008</t>
  </si>
  <si>
    <t>Počáteční stav k 1.1.2008</t>
  </si>
  <si>
    <t>Zůstatek k 31.12.2008</t>
  </si>
  <si>
    <t>Tvorba celkem 2008</t>
  </si>
  <si>
    <t>z daňově uznatelných nákladů podle zákona 586/1992 Sb. o daních z příjmů</t>
  </si>
  <si>
    <t>z poplatků za studium</t>
  </si>
  <si>
    <t>ostatní příjmy</t>
  </si>
  <si>
    <t>Čerpání 2008</t>
  </si>
  <si>
    <t>Stav k 31.12.2008</t>
  </si>
  <si>
    <t>účelově určené dary § 18 odst. 9 a) zák. č. 111/1998 Sb.(dále jen zákona), podle stavu k 31.12.2007</t>
  </si>
  <si>
    <t>účelově určené peněžní prostředky ze zahraničí § 18 odst. 9 b) zákona, podle stavu k 31.12.2007</t>
  </si>
  <si>
    <t>účelově určené prostředky na VaV kapitoly 333-MŠMT, § 18 odst. 10 zákona, podle stavu k 31.12.2007</t>
  </si>
  <si>
    <t>účelově určené prostředky z jiné podpory z veřejných prostředků § 18 odst. 10 zákona, podle stavu k 31.12.2007</t>
  </si>
  <si>
    <t>b+g</t>
  </si>
  <si>
    <t>a+f-b-g</t>
  </si>
  <si>
    <t>c+e+h+j</t>
  </si>
  <si>
    <t>d+i</t>
  </si>
  <si>
    <t>Pozn.: Není třeba vyplňovat, tabulka se vyplní sama po zadání údajů v tabulkách 4.2. - 4.8.</t>
  </si>
  <si>
    <t xml:space="preserve">Ostatní </t>
  </si>
  <si>
    <t>Tabulka  7.3</t>
  </si>
  <si>
    <t>Údaje musí korespondovat s údaji ve Výkazu zisku a ztráty</t>
  </si>
  <si>
    <t>Tabulka bude v komentáři podrobně analyzována</t>
  </si>
  <si>
    <t>Celkové neinvestiční náklady na menzu nebo zařízení</t>
  </si>
  <si>
    <t xml:space="preserve">Ubytování </t>
  </si>
  <si>
    <t>Koleje a ostatní ubytovací zařízení zajištěné VŠ</t>
  </si>
  <si>
    <t xml:space="preserve">Od cizích </t>
  </si>
  <si>
    <t>Uveďte komentář podle vašich představ, co by mělo být zveřejněno např.</t>
  </si>
  <si>
    <t>- počty ubytovaných studentů v jednotlivých měsících roku</t>
  </si>
  <si>
    <t>Uveďte důvody, pokud jsou ztráty v doplňkové činnosti.</t>
  </si>
  <si>
    <t>Tabulka  7.4</t>
  </si>
  <si>
    <t>Celkové neinvestiční náklady na kolej nebo zařízení</t>
  </si>
  <si>
    <t>Celkové neinvestiční výnosy menz nebo zařízení</t>
  </si>
  <si>
    <t>- cena lůžka pro studenta na jednotlivých kolejích spolu s popisem kvality ubytování</t>
  </si>
  <si>
    <t>Tabulka 1.4</t>
  </si>
  <si>
    <t>Tabulka 1.1.</t>
  </si>
  <si>
    <t>Rozvaha</t>
  </si>
  <si>
    <t>Příloha č.1 k vyhlášce č. 504/2002 Sb. ve znění pozdějších předpisů</t>
  </si>
  <si>
    <t>AKTIVA</t>
  </si>
  <si>
    <t xml:space="preserve">A.Dlouhodobý majetek celkem            </t>
  </si>
  <si>
    <t>ř.2+10+21+29</t>
  </si>
  <si>
    <t>0001</t>
  </si>
  <si>
    <t xml:space="preserve">   I. Dlouhodobý nehmotný majetek celkem             </t>
  </si>
  <si>
    <t>ř.3 až 9</t>
  </si>
  <si>
    <t>0002</t>
  </si>
  <si>
    <t xml:space="preserve">                    1.Nehmotné výsledky výzkumu a vývoje</t>
  </si>
  <si>
    <t>012</t>
  </si>
  <si>
    <t>0003</t>
  </si>
  <si>
    <t xml:space="preserve">                    2.Software</t>
  </si>
  <si>
    <t>013</t>
  </si>
  <si>
    <t>0004</t>
  </si>
  <si>
    <t xml:space="preserve">                    3.Ocenitelná práva</t>
  </si>
  <si>
    <t>014</t>
  </si>
  <si>
    <t>0005</t>
  </si>
  <si>
    <t xml:space="preserve">                    4.Drobný dlouhodobý nehmotný majetek</t>
  </si>
  <si>
    <t>018</t>
  </si>
  <si>
    <t>0006</t>
  </si>
  <si>
    <t xml:space="preserve">                    5.Ostatní dlouhodobý nehmotný majetek</t>
  </si>
  <si>
    <t>019</t>
  </si>
  <si>
    <t>0007</t>
  </si>
  <si>
    <t>tab 7.5</t>
  </si>
  <si>
    <t>Počty ubytovaných</t>
  </si>
  <si>
    <t>FTVS</t>
  </si>
  <si>
    <t>Studenti</t>
  </si>
  <si>
    <t>Ostatní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</si>
  <si>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</si>
  <si>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</si>
  <si>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</si>
  <si>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</si>
  <si>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</si>
  <si>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</si>
  <si>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</si>
  <si>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</si>
  <si>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</si>
  <si>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</si>
  <si>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</si>
  <si>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</si>
  <si>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počet lůžek</t>
  </si>
  <si>
    <t>měsíční Ø leden - duben, říjen - prosinec</t>
  </si>
  <si>
    <t>dtto květen - červen</t>
  </si>
  <si>
    <t>dtto červenec - září</t>
  </si>
  <si>
    <t xml:space="preserve">                    6.Nedokončený dlouhodobý nehmotný majetek</t>
  </si>
  <si>
    <t>041</t>
  </si>
  <si>
    <t>0008</t>
  </si>
  <si>
    <t xml:space="preserve">                    7.Poskytnuté zálohy na dlouhodobý nehmotný majetek</t>
  </si>
  <si>
    <t>051</t>
  </si>
  <si>
    <t>0009</t>
  </si>
  <si>
    <t xml:space="preserve">    II. Dlouhodobý hmotný majetek celkem            </t>
  </si>
  <si>
    <t>ř.11 až 20</t>
  </si>
  <si>
    <t>0010</t>
  </si>
  <si>
    <t xml:space="preserve">                    1.Pozemky</t>
  </si>
  <si>
    <t>031</t>
  </si>
  <si>
    <t>0011</t>
  </si>
  <si>
    <t xml:space="preserve">                    2.Umělecká díla, předměty a sbírky</t>
  </si>
  <si>
    <t>032</t>
  </si>
  <si>
    <t>0012</t>
  </si>
  <si>
    <t xml:space="preserve">                    3.Stavby</t>
  </si>
  <si>
    <t>021</t>
  </si>
  <si>
    <t>0013</t>
  </si>
  <si>
    <t xml:space="preserve">                    4.Samostatné movité věci a soubory movitých věcí</t>
  </si>
  <si>
    <t>022</t>
  </si>
  <si>
    <t>0014</t>
  </si>
  <si>
    <t xml:space="preserve">                    5.Pěstitelské celky trvalých porostů</t>
  </si>
  <si>
    <t>025</t>
  </si>
  <si>
    <t>0015</t>
  </si>
  <si>
    <t xml:space="preserve">                    6.Základní stádo a tažná zvířata</t>
  </si>
  <si>
    <t>026</t>
  </si>
  <si>
    <t>0016</t>
  </si>
  <si>
    <t xml:space="preserve">                    7.Drobný dlouhodobý hmotný majetek</t>
  </si>
  <si>
    <t>028</t>
  </si>
  <si>
    <t>0017</t>
  </si>
  <si>
    <t xml:space="preserve">                    8.Ostatní dlouhodobý hmotný majetek</t>
  </si>
  <si>
    <t>029</t>
  </si>
  <si>
    <t>0018</t>
  </si>
  <si>
    <t xml:space="preserve">                    9.Nedokončený dlouhodobý hmotný majetek</t>
  </si>
  <si>
    <t>042</t>
  </si>
  <si>
    <t>0019</t>
  </si>
  <si>
    <t xml:space="preserve">                  10.Poskytnuté zálohy na dlouhodobý hmotný majetek</t>
  </si>
  <si>
    <t>052</t>
  </si>
  <si>
    <t>0020</t>
  </si>
  <si>
    <t>GRANTY</t>
  </si>
  <si>
    <t>JPD</t>
  </si>
  <si>
    <t>3.1. - Rozvoj počát.vzdělávání</t>
  </si>
  <si>
    <t>3.2. - Rozvoj dalšího vzdělávání</t>
  </si>
  <si>
    <t>rozvoj bakalářských studijních programů na UK FTVS</t>
  </si>
  <si>
    <t>Program profesního rozvoje v oblasti sportovních služeb v interakci s potřebami trhu práce regionu hlavního města prahy</t>
  </si>
  <si>
    <t>FTVS UK</t>
  </si>
  <si>
    <t xml:space="preserve">    III. Dlouhodobý finanční majetek celkem            </t>
  </si>
  <si>
    <t>ř.22 až 28</t>
  </si>
  <si>
    <t>0021</t>
  </si>
  <si>
    <t xml:space="preserve">                    1.Podíly v ovládaných a řízených osobách</t>
  </si>
  <si>
    <t>061</t>
  </si>
  <si>
    <t>0022</t>
  </si>
  <si>
    <t xml:space="preserve">                    2.Podíly v osobách pod podstatným vlivem</t>
  </si>
  <si>
    <t>062</t>
  </si>
  <si>
    <t>0023</t>
  </si>
  <si>
    <t xml:space="preserve">                    3.Dluhové cenné papíry držené do splatnosti</t>
  </si>
  <si>
    <t>063</t>
  </si>
  <si>
    <t>0024</t>
  </si>
  <si>
    <t xml:space="preserve">                    4.Půjčky organizačním složkám</t>
  </si>
  <si>
    <t>066</t>
  </si>
  <si>
    <t>0025</t>
  </si>
  <si>
    <t xml:space="preserve">                    5.Ostatní dlouhodobé půjčky</t>
  </si>
  <si>
    <t>067</t>
  </si>
  <si>
    <t>0026</t>
  </si>
  <si>
    <t xml:space="preserve">                    6.Ostatní dlouhodobý finanční majetek</t>
  </si>
  <si>
    <t>069</t>
  </si>
  <si>
    <t>0027</t>
  </si>
  <si>
    <t>043</t>
  </si>
  <si>
    <t>0028</t>
  </si>
  <si>
    <t xml:space="preserve">    IV. Oprávky k dlouhodobému majetku celkem    </t>
  </si>
  <si>
    <t>ř.30 až 40</t>
  </si>
  <si>
    <t>0029</t>
  </si>
  <si>
    <t xml:space="preserve">                    1.Oprávky k nehmotným výsledkům výzkumu a vývoje</t>
  </si>
  <si>
    <t>072</t>
  </si>
  <si>
    <t>0030</t>
  </si>
  <si>
    <t xml:space="preserve">                    2.Oprávky k softwaru</t>
  </si>
  <si>
    <t>073</t>
  </si>
  <si>
    <t>0031</t>
  </si>
  <si>
    <t xml:space="preserve">                    3.Oprávky k ocenitelným právům</t>
  </si>
  <si>
    <t>074</t>
  </si>
  <si>
    <t>0032</t>
  </si>
  <si>
    <t>K 31.12.2000</t>
  </si>
  <si>
    <t>K 31.12.2008</t>
  </si>
  <si>
    <t>druh prostředků</t>
  </si>
  <si>
    <t xml:space="preserve">                    4.Oprávky k drobnému dlouhodobému nehm. majetku</t>
  </si>
  <si>
    <t>078</t>
  </si>
  <si>
    <t>0033</t>
  </si>
  <si>
    <t xml:space="preserve">                    5.Oprávky k ostatnímu dlouhodobému nehm. majetku</t>
  </si>
  <si>
    <t>079</t>
  </si>
  <si>
    <t>0034</t>
  </si>
  <si>
    <t xml:space="preserve">                    6.Oprávky ke stavbám</t>
  </si>
  <si>
    <t>081</t>
  </si>
  <si>
    <t>0035</t>
  </si>
  <si>
    <t xml:space="preserve">                    7.Oprávky k samost.movitým věcem a soub.movit.věcí</t>
  </si>
  <si>
    <t>082</t>
  </si>
  <si>
    <t>0036</t>
  </si>
  <si>
    <t xml:space="preserve">                    8.Oprávky k pěstitelským celkům trvalých porostů</t>
  </si>
  <si>
    <t>085</t>
  </si>
  <si>
    <t>0037</t>
  </si>
  <si>
    <t xml:space="preserve">                    9.Oprávky k základnímu stádu a tažným zvířatům</t>
  </si>
  <si>
    <t>086</t>
  </si>
  <si>
    <t>0038</t>
  </si>
  <si>
    <t xml:space="preserve">                   10.Oprávky k drobnému dlouhodobému hmot. majetku</t>
  </si>
  <si>
    <t>088</t>
  </si>
  <si>
    <t>0039</t>
  </si>
  <si>
    <t xml:space="preserve">                   11.Oprávky k ostatnímu dlouhodobému hmot. majetku</t>
  </si>
  <si>
    <t>089</t>
  </si>
  <si>
    <t>0040</t>
  </si>
  <si>
    <t xml:space="preserve">B. Krátkodobý majetek celkem                    </t>
  </si>
  <si>
    <t>ř.42+52+72+81</t>
  </si>
  <si>
    <t>0041</t>
  </si>
  <si>
    <t xml:space="preserve">    I. Zásoby celkem                                          </t>
  </si>
  <si>
    <t>ř.43 až 51</t>
  </si>
  <si>
    <t>0042</t>
  </si>
  <si>
    <t xml:space="preserve">                    1.Materiál na skladě</t>
  </si>
  <si>
    <t>112</t>
  </si>
  <si>
    <t>0043</t>
  </si>
  <si>
    <t xml:space="preserve">                    2.Materiál na cestě</t>
  </si>
  <si>
    <t>119</t>
  </si>
  <si>
    <t>0044</t>
  </si>
  <si>
    <t xml:space="preserve">                    3.Nedokončená výroba</t>
  </si>
  <si>
    <t>121</t>
  </si>
  <si>
    <t>0045</t>
  </si>
  <si>
    <t xml:space="preserve">                    4.Polotovary vlastní výroby</t>
  </si>
  <si>
    <t>122</t>
  </si>
  <si>
    <t>0046</t>
  </si>
  <si>
    <t xml:space="preserve">                    5.Výrobky</t>
  </si>
  <si>
    <t>123</t>
  </si>
  <si>
    <t>0047</t>
  </si>
  <si>
    <t xml:space="preserve">                    6.Zvířata</t>
  </si>
  <si>
    <t>124</t>
  </si>
  <si>
    <t>0048</t>
  </si>
  <si>
    <t xml:space="preserve">                    7.Zboží na skladě a v prodejnách</t>
  </si>
  <si>
    <t>132</t>
  </si>
  <si>
    <t>0049</t>
  </si>
  <si>
    <t xml:space="preserve">                    8.Zboží na cestě</t>
  </si>
  <si>
    <t>139</t>
  </si>
  <si>
    <t>0050</t>
  </si>
  <si>
    <t xml:space="preserve">                    9.Poskytnuté zálohy na zásoby</t>
  </si>
  <si>
    <t>z 314</t>
  </si>
  <si>
    <t>0051</t>
  </si>
  <si>
    <t xml:space="preserve">   II. Pohledávky celkem                                       </t>
  </si>
  <si>
    <t>ř.53 až71</t>
  </si>
  <si>
    <t>0052</t>
  </si>
  <si>
    <t xml:space="preserve">                    1.Odběratelé</t>
  </si>
  <si>
    <t>311</t>
  </si>
  <si>
    <t>0053</t>
  </si>
  <si>
    <t xml:space="preserve">                    2.Směnky k inkasu</t>
  </si>
  <si>
    <t>312</t>
  </si>
  <si>
    <t>0054</t>
  </si>
  <si>
    <t xml:space="preserve">                    3.Pohledávky za eskontované cenné papíry</t>
  </si>
  <si>
    <t>313</t>
  </si>
  <si>
    <t>0055</t>
  </si>
  <si>
    <t xml:space="preserve">                    4.Poskytnuté provozní zálohy</t>
  </si>
  <si>
    <t>0056</t>
  </si>
  <si>
    <t xml:space="preserve">                    5.Ostatní pohledávky</t>
  </si>
  <si>
    <t>315</t>
  </si>
  <si>
    <t>0057</t>
  </si>
  <si>
    <t xml:space="preserve">                    6.Pohledávky za zaměstnanci</t>
  </si>
  <si>
    <t>335</t>
  </si>
  <si>
    <t>0058</t>
  </si>
  <si>
    <t xml:space="preserve">                    7.Pohledávky za institucemi soc.zabezpečení a veřejného zdrav.pojištění</t>
  </si>
  <si>
    <t>336</t>
  </si>
  <si>
    <t>0059</t>
  </si>
  <si>
    <t xml:space="preserve">                    8.Daň z příjmů</t>
  </si>
  <si>
    <t>341</t>
  </si>
  <si>
    <t>0060</t>
  </si>
  <si>
    <t xml:space="preserve">                    9.Ostatní přímé daně</t>
  </si>
  <si>
    <t>342</t>
  </si>
  <si>
    <t>0061</t>
  </si>
  <si>
    <t xml:space="preserve">                   10.Daň z přidané hodnoty</t>
  </si>
  <si>
    <t>343</t>
  </si>
  <si>
    <t>0062</t>
  </si>
  <si>
    <t xml:space="preserve">                   11.Ostatní daně a poplatky</t>
  </si>
  <si>
    <t>345</t>
  </si>
  <si>
    <t>0063</t>
  </si>
  <si>
    <t xml:space="preserve">                   12.Nároky na dotace a ostatní zúčtování se státním rozpočtem</t>
  </si>
  <si>
    <t>346</t>
  </si>
  <si>
    <t>0064</t>
  </si>
  <si>
    <t xml:space="preserve">                   13.Nároky na dotace a ostatní zúčtování s rozpočtem orgánů ÚSC</t>
  </si>
  <si>
    <t>348</t>
  </si>
  <si>
    <t>0065</t>
  </si>
  <si>
    <t xml:space="preserve">                   14.Pohledávky za účastníky sdružení</t>
  </si>
  <si>
    <t>358</t>
  </si>
  <si>
    <t>0066</t>
  </si>
  <si>
    <t>373</t>
  </si>
  <si>
    <t>0067</t>
  </si>
  <si>
    <t xml:space="preserve">                   16.Pohledávky z vydaných dluhopisů</t>
  </si>
  <si>
    <t>375</t>
  </si>
  <si>
    <t>0068</t>
  </si>
  <si>
    <t xml:space="preserve">                   17.Jiné pohledávky</t>
  </si>
  <si>
    <t>378</t>
  </si>
  <si>
    <t>0069</t>
  </si>
  <si>
    <t xml:space="preserve">                   18.Dohadné účty aktivní</t>
  </si>
  <si>
    <t>388</t>
  </si>
  <si>
    <t>0070</t>
  </si>
  <si>
    <t>391</t>
  </si>
  <si>
    <t>0071</t>
  </si>
  <si>
    <t xml:space="preserve">   III. Krátkodobý finanční majetek celkem             </t>
  </si>
  <si>
    <t>ř.73 až 80</t>
  </si>
  <si>
    <t>0072</t>
  </si>
  <si>
    <t xml:space="preserve">                     1.Pokladna</t>
  </si>
  <si>
    <t>211</t>
  </si>
  <si>
    <t>0073</t>
  </si>
  <si>
    <t xml:space="preserve">                     2.Ceniny</t>
  </si>
  <si>
    <t>213</t>
  </si>
  <si>
    <t>Fond mobility</t>
  </si>
  <si>
    <t>0074</t>
  </si>
  <si>
    <t xml:space="preserve">                     3.Účty v bankách</t>
  </si>
  <si>
    <t>221</t>
  </si>
  <si>
    <t>0075</t>
  </si>
  <si>
    <t xml:space="preserve">                     4.Majetkové cenné papíry k obchodování</t>
  </si>
  <si>
    <t>251</t>
  </si>
  <si>
    <t>0076</t>
  </si>
  <si>
    <t xml:space="preserve">                     5.Dluhové cenné papíry k obchodování</t>
  </si>
  <si>
    <t>253</t>
  </si>
  <si>
    <t>0077</t>
  </si>
  <si>
    <t xml:space="preserve">                     6.Ostatní cenné papíry</t>
  </si>
  <si>
    <t>256</t>
  </si>
  <si>
    <t>0078</t>
  </si>
  <si>
    <t xml:space="preserve">                     7.Pořizovaný krátkodobý finanční majetek</t>
  </si>
  <si>
    <t>259</t>
  </si>
  <si>
    <t>0079</t>
  </si>
  <si>
    <t xml:space="preserve">                     8.Peníze na cestě</t>
  </si>
  <si>
    <t>261</t>
  </si>
  <si>
    <t>0080</t>
  </si>
  <si>
    <t xml:space="preserve">    IV. Jiná aktiva celkem                                    </t>
  </si>
  <si>
    <t>ř.82 až 84</t>
  </si>
  <si>
    <t>0081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</si>
</sst>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#,##0.0"/>
    <numFmt numFmtId="166" formatCode="#,##0.00000"/>
    <numFmt numFmtId="167" formatCode="0.000"/>
  </numFmts>
  <fonts count="26">
    <font>
      <sz val="8"/>
      <name val="Tahoma"/>
      <family val="0"/>
    </font>
    <font>
      <b/>
      <sz val="8"/>
      <name val="Tahoma"/>
      <family val="2"/>
    </font>
    <font>
      <b/>
      <sz val="8"/>
      <color indexed="10"/>
      <name val="Tahoma"/>
      <family val="2"/>
    </font>
    <font>
      <b/>
      <u val="single"/>
      <sz val="8"/>
      <name val="Tahoma"/>
      <family val="2"/>
    </font>
    <font>
      <i/>
      <sz val="8"/>
      <color indexed="10"/>
      <name val="Tahoma"/>
      <family val="2"/>
    </font>
    <font>
      <sz val="8"/>
      <color indexed="10"/>
      <name val="Tahoma"/>
      <family val="2"/>
    </font>
    <font>
      <sz val="8"/>
      <color indexed="12"/>
      <name val="Tahoma"/>
      <family val="2"/>
    </font>
    <font>
      <vertAlign val="superscript"/>
      <sz val="8"/>
      <name val="Tahoma"/>
      <family val="2"/>
    </font>
    <font>
      <b/>
      <vertAlign val="superscript"/>
      <sz val="8"/>
      <name val="Tahoma"/>
      <family val="2"/>
    </font>
    <font>
      <i/>
      <sz val="8"/>
      <name val="Tahoma"/>
      <family val="2"/>
    </font>
    <font>
      <sz val="7"/>
      <name val="Tahoma"/>
      <family val="2"/>
    </font>
    <font>
      <b/>
      <sz val="8"/>
      <color indexed="12"/>
      <name val="Tahoma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10"/>
      <name val="Arial"/>
      <family val="0"/>
    </font>
    <font>
      <sz val="10"/>
      <name val="Arial CE"/>
      <family val="0"/>
    </font>
    <font>
      <sz val="8"/>
      <color indexed="53"/>
      <name val="Tahoma"/>
      <family val="2"/>
    </font>
    <font>
      <b/>
      <i/>
      <sz val="8"/>
      <name val="Tahoma"/>
      <family val="2"/>
    </font>
    <font>
      <sz val="8"/>
      <name val="Arial CE"/>
      <family val="0"/>
    </font>
    <font>
      <b/>
      <vertAlign val="superscript"/>
      <sz val="7"/>
      <name val="Tahoma"/>
      <family val="2"/>
    </font>
    <font>
      <vertAlign val="superscript"/>
      <sz val="7"/>
      <name val="Tahoma"/>
      <family val="2"/>
    </font>
    <font>
      <sz val="8"/>
      <color indexed="48"/>
      <name val="Tahoma"/>
      <family val="2"/>
    </font>
    <font>
      <u val="single"/>
      <sz val="8"/>
      <color indexed="12"/>
      <name val="Tahoma"/>
      <family val="0"/>
    </font>
    <font>
      <u val="single"/>
      <sz val="8"/>
      <color indexed="36"/>
      <name val="Tahoma"/>
      <family val="0"/>
    </font>
    <font>
      <vertAlign val="superscript"/>
      <sz val="9"/>
      <name val="Tahoma"/>
      <family val="2"/>
    </font>
    <font>
      <sz val="9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1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 style="medium"/>
    </border>
    <border>
      <left style="thin"/>
      <right style="medium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hair"/>
      <right style="hair"/>
      <top style="hair"/>
      <bottom style="hair"/>
    </border>
    <border>
      <left style="medium"/>
      <right style="medium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medium"/>
      <top style="hair"/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medium"/>
      <top style="medium"/>
      <bottom style="hair"/>
    </border>
    <border>
      <left style="hair"/>
      <right style="medium"/>
      <top style="medium"/>
      <bottom style="medium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medium"/>
      <right style="medium"/>
      <top style="medium"/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98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49" fontId="0" fillId="2" borderId="1" xfId="0" applyNumberFormat="1" applyFont="1" applyFill="1" applyBorder="1" applyAlignment="1" applyProtection="1">
      <alignment horizontal="left" wrapText="1"/>
      <protection locked="0"/>
    </xf>
    <xf numFmtId="3" fontId="0" fillId="2" borderId="1" xfId="0" applyNumberFormat="1" applyFont="1" applyFill="1" applyBorder="1" applyAlignment="1" applyProtection="1">
      <alignment horizontal="right" vertical="center"/>
      <protection locked="0"/>
    </xf>
    <xf numFmtId="3" fontId="0" fillId="0" borderId="1" xfId="0" applyNumberFormat="1" applyFont="1" applyBorder="1" applyAlignment="1">
      <alignment horizontal="right" vertical="center"/>
    </xf>
    <xf numFmtId="0" fontId="1" fillId="0" borderId="0" xfId="0" applyFont="1" applyAlignment="1">
      <alignment horizontal="justify"/>
    </xf>
    <xf numFmtId="0" fontId="0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3" xfId="0" applyFont="1" applyBorder="1" applyAlignment="1" applyProtection="1">
      <alignment horizontal="center" vertical="center" wrapText="1"/>
      <protection locked="0"/>
    </xf>
    <xf numFmtId="0" fontId="0" fillId="0" borderId="19" xfId="0" applyFont="1" applyBorder="1" applyAlignment="1" applyProtection="1">
      <alignment horizontal="center" vertical="center" wrapText="1"/>
      <protection locked="0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left" vertical="center" wrapText="1"/>
    </xf>
    <xf numFmtId="3" fontId="0" fillId="2" borderId="15" xfId="0" applyNumberFormat="1" applyFont="1" applyFill="1" applyBorder="1" applyAlignment="1" applyProtection="1">
      <alignment/>
      <protection locked="0"/>
    </xf>
    <xf numFmtId="3" fontId="0" fillId="2" borderId="11" xfId="0" applyNumberFormat="1" applyFont="1" applyFill="1" applyBorder="1" applyAlignment="1" applyProtection="1">
      <alignment/>
      <protection locked="0"/>
    </xf>
    <xf numFmtId="3" fontId="1" fillId="0" borderId="11" xfId="0" applyNumberFormat="1" applyFont="1" applyFill="1" applyBorder="1" applyAlignment="1">
      <alignment/>
    </xf>
    <xf numFmtId="3" fontId="0" fillId="0" borderId="21" xfId="0" applyNumberFormat="1" applyFont="1" applyFill="1" applyBorder="1" applyAlignment="1">
      <alignment/>
    </xf>
    <xf numFmtId="3" fontId="1" fillId="0" borderId="16" xfId="0" applyNumberFormat="1" applyFont="1" applyFill="1" applyBorder="1" applyAlignment="1">
      <alignment/>
    </xf>
    <xf numFmtId="3" fontId="0" fillId="2" borderId="4" xfId="0" applyNumberFormat="1" applyFont="1" applyFill="1" applyBorder="1" applyAlignment="1" applyProtection="1">
      <alignment/>
      <protection locked="0"/>
    </xf>
    <xf numFmtId="3" fontId="0" fillId="0" borderId="14" xfId="0" applyNumberFormat="1" applyFont="1" applyFill="1" applyBorder="1" applyAlignment="1">
      <alignment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3" fontId="0" fillId="0" borderId="13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3" fontId="0" fillId="0" borderId="19" xfId="0" applyNumberFormat="1" applyFont="1" applyFill="1" applyBorder="1" applyAlignment="1">
      <alignment/>
    </xf>
    <xf numFmtId="3" fontId="0" fillId="0" borderId="20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3" fontId="0" fillId="0" borderId="5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3" fontId="0" fillId="0" borderId="15" xfId="0" applyNumberFormat="1" applyFont="1" applyFill="1" applyBorder="1" applyAlignment="1">
      <alignment/>
    </xf>
    <xf numFmtId="0" fontId="4" fillId="2" borderId="22" xfId="0" applyFont="1" applyFill="1" applyBorder="1" applyAlignment="1" applyProtection="1">
      <alignment horizontal="left" vertical="center" wrapText="1"/>
      <protection locked="0"/>
    </xf>
    <xf numFmtId="3" fontId="0" fillId="2" borderId="23" xfId="0" applyNumberFormat="1" applyFont="1" applyFill="1" applyBorder="1" applyAlignment="1" applyProtection="1">
      <alignment/>
      <protection locked="0"/>
    </xf>
    <xf numFmtId="3" fontId="0" fillId="2" borderId="24" xfId="0" applyNumberFormat="1" applyFont="1" applyFill="1" applyBorder="1" applyAlignment="1" applyProtection="1">
      <alignment/>
      <protection locked="0"/>
    </xf>
    <xf numFmtId="3" fontId="1" fillId="0" borderId="24" xfId="0" applyNumberFormat="1" applyFont="1" applyFill="1" applyBorder="1" applyAlignment="1">
      <alignment/>
    </xf>
    <xf numFmtId="3" fontId="0" fillId="0" borderId="25" xfId="0" applyNumberFormat="1" applyFont="1" applyBorder="1" applyAlignment="1">
      <alignment/>
    </xf>
    <xf numFmtId="3" fontId="1" fillId="0" borderId="26" xfId="0" applyNumberFormat="1" applyFont="1" applyBorder="1" applyAlignment="1">
      <alignment/>
    </xf>
    <xf numFmtId="3" fontId="0" fillId="2" borderId="27" xfId="0" applyNumberFormat="1" applyFont="1" applyFill="1" applyBorder="1" applyAlignment="1" applyProtection="1">
      <alignment/>
      <protection locked="0"/>
    </xf>
    <xf numFmtId="3" fontId="0" fillId="0" borderId="28" xfId="0" applyNumberFormat="1" applyFont="1" applyBorder="1" applyAlignment="1">
      <alignment/>
    </xf>
    <xf numFmtId="0" fontId="4" fillId="2" borderId="29" xfId="0" applyFont="1" applyFill="1" applyBorder="1" applyAlignment="1" applyProtection="1">
      <alignment horizontal="left" vertical="center" wrapText="1"/>
      <protection locked="0"/>
    </xf>
    <xf numFmtId="3" fontId="0" fillId="2" borderId="30" xfId="0" applyNumberFormat="1" applyFont="1" applyFill="1" applyBorder="1" applyAlignment="1" applyProtection="1">
      <alignment/>
      <protection locked="0"/>
    </xf>
    <xf numFmtId="3" fontId="0" fillId="2" borderId="1" xfId="0" applyNumberFormat="1" applyFont="1" applyFill="1" applyBorder="1" applyAlignment="1" applyProtection="1">
      <alignment/>
      <protection locked="0"/>
    </xf>
    <xf numFmtId="3" fontId="1" fillId="0" borderId="1" xfId="0" applyNumberFormat="1" applyFont="1" applyFill="1" applyBorder="1" applyAlignment="1">
      <alignment/>
    </xf>
    <xf numFmtId="0" fontId="0" fillId="2" borderId="29" xfId="0" applyFont="1" applyFill="1" applyBorder="1" applyAlignment="1" applyProtection="1">
      <alignment horizontal="left" vertical="center" wrapText="1"/>
      <protection locked="0"/>
    </xf>
    <xf numFmtId="3" fontId="0" fillId="2" borderId="31" xfId="0" applyNumberFormat="1" applyFont="1" applyFill="1" applyBorder="1" applyAlignment="1" applyProtection="1">
      <alignment/>
      <protection locked="0"/>
    </xf>
    <xf numFmtId="3" fontId="0" fillId="2" borderId="32" xfId="0" applyNumberFormat="1" applyFont="1" applyFill="1" applyBorder="1" applyAlignment="1" applyProtection="1">
      <alignment/>
      <protection locked="0"/>
    </xf>
    <xf numFmtId="3" fontId="1" fillId="0" borderId="32" xfId="0" applyNumberFormat="1" applyFont="1" applyFill="1" applyBorder="1" applyAlignment="1">
      <alignment/>
    </xf>
    <xf numFmtId="3" fontId="0" fillId="0" borderId="0" xfId="0" applyNumberFormat="1" applyFont="1" applyBorder="1" applyAlignment="1">
      <alignment/>
    </xf>
    <xf numFmtId="3" fontId="1" fillId="0" borderId="33" xfId="0" applyNumberFormat="1" applyFont="1" applyBorder="1" applyAlignment="1">
      <alignment/>
    </xf>
    <xf numFmtId="3" fontId="0" fillId="2" borderId="34" xfId="0" applyNumberFormat="1" applyFont="1" applyFill="1" applyBorder="1" applyAlignment="1" applyProtection="1">
      <alignment/>
      <protection locked="0"/>
    </xf>
    <xf numFmtId="3" fontId="0" fillId="2" borderId="35" xfId="0" applyNumberFormat="1" applyFont="1" applyFill="1" applyBorder="1" applyAlignment="1" applyProtection="1">
      <alignment/>
      <protection locked="0"/>
    </xf>
    <xf numFmtId="3" fontId="0" fillId="0" borderId="36" xfId="0" applyNumberFormat="1" applyFont="1" applyBorder="1" applyAlignment="1">
      <alignment/>
    </xf>
    <xf numFmtId="3" fontId="0" fillId="0" borderId="19" xfId="0" applyNumberFormat="1" applyFont="1" applyBorder="1" applyAlignment="1" applyProtection="1">
      <alignment/>
      <protection/>
    </xf>
    <xf numFmtId="3" fontId="1" fillId="0" borderId="6" xfId="0" applyNumberFormat="1" applyFont="1" applyBorder="1" applyAlignment="1">
      <alignment/>
    </xf>
    <xf numFmtId="3" fontId="0" fillId="0" borderId="37" xfId="0" applyNumberFormat="1" applyFont="1" applyBorder="1" applyAlignment="1">
      <alignment/>
    </xf>
    <xf numFmtId="3" fontId="1" fillId="0" borderId="38" xfId="0" applyNumberFormat="1" applyFont="1" applyBorder="1" applyAlignment="1">
      <alignment/>
    </xf>
    <xf numFmtId="3" fontId="0" fillId="0" borderId="39" xfId="0" applyNumberFormat="1" applyFont="1" applyBorder="1" applyAlignment="1">
      <alignment/>
    </xf>
    <xf numFmtId="0" fontId="4" fillId="2" borderId="40" xfId="0" applyFont="1" applyFill="1" applyBorder="1" applyAlignment="1" applyProtection="1">
      <alignment horizontal="left" vertical="center" wrapText="1"/>
      <protection locked="0"/>
    </xf>
    <xf numFmtId="3" fontId="0" fillId="2" borderId="41" xfId="0" applyNumberFormat="1" applyFont="1" applyFill="1" applyBorder="1" applyAlignment="1" applyProtection="1">
      <alignment/>
      <protection locked="0"/>
    </xf>
    <xf numFmtId="3" fontId="0" fillId="2" borderId="42" xfId="0" applyNumberFormat="1" applyFont="1" applyFill="1" applyBorder="1" applyAlignment="1" applyProtection="1">
      <alignment/>
      <protection locked="0"/>
    </xf>
    <xf numFmtId="3" fontId="1" fillId="0" borderId="42" xfId="0" applyNumberFormat="1" applyFont="1" applyFill="1" applyBorder="1" applyAlignment="1">
      <alignment/>
    </xf>
    <xf numFmtId="3" fontId="0" fillId="0" borderId="43" xfId="0" applyNumberFormat="1" applyFont="1" applyBorder="1" applyAlignment="1">
      <alignment/>
    </xf>
    <xf numFmtId="3" fontId="1" fillId="0" borderId="44" xfId="0" applyNumberFormat="1" applyFont="1" applyBorder="1" applyAlignment="1">
      <alignment/>
    </xf>
    <xf numFmtId="3" fontId="0" fillId="2" borderId="45" xfId="0" applyNumberFormat="1" applyFont="1" applyFill="1" applyBorder="1" applyAlignment="1" applyProtection="1">
      <alignment/>
      <protection locked="0"/>
    </xf>
    <xf numFmtId="3" fontId="0" fillId="2" borderId="46" xfId="0" applyNumberFormat="1" applyFont="1" applyFill="1" applyBorder="1" applyAlignment="1" applyProtection="1">
      <alignment/>
      <protection locked="0"/>
    </xf>
    <xf numFmtId="3" fontId="0" fillId="0" borderId="47" xfId="0" applyNumberFormat="1" applyFont="1" applyBorder="1" applyAlignment="1">
      <alignment/>
    </xf>
    <xf numFmtId="0" fontId="0" fillId="0" borderId="48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3" fontId="0" fillId="0" borderId="34" xfId="0" applyNumberFormat="1" applyFont="1" applyBorder="1" applyAlignment="1">
      <alignment/>
    </xf>
    <xf numFmtId="3" fontId="0" fillId="0" borderId="50" xfId="0" applyNumberFormat="1" applyFont="1" applyBorder="1" applyAlignment="1">
      <alignment/>
    </xf>
    <xf numFmtId="3" fontId="0" fillId="0" borderId="35" xfId="0" applyNumberFormat="1" applyFont="1" applyBorder="1" applyAlignment="1">
      <alignment/>
    </xf>
    <xf numFmtId="0" fontId="0" fillId="0" borderId="0" xfId="0" applyFont="1" applyAlignment="1">
      <alignment horizontal="justify" vertical="center"/>
    </xf>
    <xf numFmtId="0" fontId="0" fillId="0" borderId="14" xfId="0" applyFont="1" applyBorder="1" applyAlignment="1">
      <alignment horizontal="right" vertical="center" wrapText="1"/>
    </xf>
    <xf numFmtId="0" fontId="0" fillId="0" borderId="48" xfId="0" applyFont="1" applyFill="1" applyBorder="1" applyAlignment="1">
      <alignment horizontal="center" vertical="center" wrapText="1"/>
    </xf>
    <xf numFmtId="0" fontId="0" fillId="0" borderId="49" xfId="0" applyFont="1" applyFill="1" applyBorder="1" applyAlignment="1">
      <alignment horizontal="center" vertical="center" wrapText="1"/>
    </xf>
    <xf numFmtId="0" fontId="0" fillId="0" borderId="51" xfId="0" applyFont="1" applyFill="1" applyBorder="1" applyAlignment="1">
      <alignment horizontal="center" vertical="center" wrapText="1"/>
    </xf>
    <xf numFmtId="3" fontId="0" fillId="2" borderId="52" xfId="0" applyNumberFormat="1" applyFont="1" applyFill="1" applyBorder="1" applyAlignment="1" applyProtection="1">
      <alignment/>
      <protection locked="0"/>
    </xf>
    <xf numFmtId="3" fontId="1" fillId="0" borderId="52" xfId="0" applyNumberFormat="1" applyFont="1" applyFill="1" applyBorder="1" applyAlignment="1">
      <alignment/>
    </xf>
    <xf numFmtId="3" fontId="0" fillId="0" borderId="9" xfId="0" applyNumberFormat="1" applyFont="1" applyFill="1" applyBorder="1" applyAlignment="1">
      <alignment/>
    </xf>
    <xf numFmtId="3" fontId="0" fillId="0" borderId="39" xfId="0" applyNumberFormat="1" applyFont="1" applyFill="1" applyBorder="1" applyAlignment="1">
      <alignment/>
    </xf>
    <xf numFmtId="0" fontId="0" fillId="0" borderId="53" xfId="0" applyFont="1" applyFill="1" applyBorder="1" applyAlignment="1">
      <alignment horizontal="center" vertical="center" wrapText="1"/>
    </xf>
    <xf numFmtId="3" fontId="0" fillId="0" borderId="54" xfId="0" applyNumberFormat="1" applyFont="1" applyFill="1" applyBorder="1" applyAlignment="1">
      <alignment/>
    </xf>
    <xf numFmtId="3" fontId="1" fillId="0" borderId="6" xfId="0" applyNumberFormat="1" applyFont="1" applyFill="1" applyBorder="1" applyAlignment="1">
      <alignment/>
    </xf>
    <xf numFmtId="3" fontId="1" fillId="0" borderId="38" xfId="0" applyNumberFormat="1" applyFont="1" applyFill="1" applyBorder="1" applyAlignment="1">
      <alignment/>
    </xf>
    <xf numFmtId="3" fontId="1" fillId="0" borderId="44" xfId="0" applyNumberFormat="1" applyFont="1" applyFill="1" applyBorder="1" applyAlignment="1">
      <alignment/>
    </xf>
    <xf numFmtId="3" fontId="0" fillId="2" borderId="51" xfId="0" applyNumberFormat="1" applyFont="1" applyFill="1" applyBorder="1" applyAlignment="1" applyProtection="1">
      <alignment/>
      <protection locked="0"/>
    </xf>
    <xf numFmtId="3" fontId="0" fillId="2" borderId="55" xfId="0" applyNumberFormat="1" applyFont="1" applyFill="1" applyBorder="1" applyAlignment="1" applyProtection="1">
      <alignment/>
      <protection locked="0"/>
    </xf>
    <xf numFmtId="3" fontId="0" fillId="2" borderId="56" xfId="0" applyNumberFormat="1" applyFont="1" applyFill="1" applyBorder="1" applyAlignment="1" applyProtection="1">
      <alignment/>
      <protection locked="0"/>
    </xf>
    <xf numFmtId="3" fontId="0" fillId="0" borderId="52" xfId="0" applyNumberFormat="1" applyFont="1" applyFill="1" applyBorder="1" applyAlignment="1">
      <alignment/>
    </xf>
    <xf numFmtId="0" fontId="0" fillId="0" borderId="9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 horizontal="left" vertical="center" wrapText="1"/>
    </xf>
    <xf numFmtId="0" fontId="0" fillId="0" borderId="54" xfId="0" applyFont="1" applyFill="1" applyBorder="1" applyAlignment="1">
      <alignment horizontal="left" vertical="center" wrapText="1"/>
    </xf>
    <xf numFmtId="3" fontId="0" fillId="0" borderId="23" xfId="0" applyNumberFormat="1" applyFont="1" applyFill="1" applyBorder="1" applyAlignment="1" applyProtection="1">
      <alignment/>
      <protection locked="0"/>
    </xf>
    <xf numFmtId="3" fontId="0" fillId="0" borderId="30" xfId="0" applyNumberFormat="1" applyFont="1" applyFill="1" applyBorder="1" applyAlignment="1" applyProtection="1">
      <alignment/>
      <protection locked="0"/>
    </xf>
    <xf numFmtId="3" fontId="0" fillId="0" borderId="31" xfId="0" applyNumberFormat="1" applyFont="1" applyFill="1" applyBorder="1" applyAlignment="1" applyProtection="1">
      <alignment/>
      <protection locked="0"/>
    </xf>
    <xf numFmtId="0" fontId="0" fillId="2" borderId="40" xfId="0" applyFont="1" applyFill="1" applyBorder="1" applyAlignment="1" applyProtection="1">
      <alignment horizontal="left" vertical="center" wrapText="1"/>
      <protection locked="0"/>
    </xf>
    <xf numFmtId="0" fontId="6" fillId="0" borderId="57" xfId="0" applyFont="1" applyFill="1" applyBorder="1" applyAlignment="1" applyProtection="1">
      <alignment horizontal="left" vertical="center" wrapText="1"/>
      <protection locked="0"/>
    </xf>
    <xf numFmtId="0" fontId="6" fillId="0" borderId="29" xfId="0" applyFont="1" applyFill="1" applyBorder="1" applyAlignment="1" applyProtection="1">
      <alignment horizontal="left" vertical="center" wrapText="1"/>
      <protection locked="0"/>
    </xf>
    <xf numFmtId="3" fontId="0" fillId="2" borderId="7" xfId="0" applyNumberFormat="1" applyFont="1" applyFill="1" applyBorder="1" applyAlignment="1" applyProtection="1">
      <alignment/>
      <protection locked="0"/>
    </xf>
    <xf numFmtId="3" fontId="0" fillId="0" borderId="7" xfId="0" applyNumberFormat="1" applyFont="1" applyFill="1" applyBorder="1" applyAlignment="1" applyProtection="1">
      <alignment/>
      <protection locked="0"/>
    </xf>
    <xf numFmtId="3" fontId="0" fillId="0" borderId="9" xfId="0" applyNumberFormat="1" applyFont="1" applyBorder="1" applyAlignment="1">
      <alignment/>
    </xf>
    <xf numFmtId="3" fontId="0" fillId="0" borderId="41" xfId="0" applyNumberFormat="1" applyFont="1" applyFill="1" applyBorder="1" applyAlignment="1" applyProtection="1">
      <alignment/>
      <protection locked="0"/>
    </xf>
    <xf numFmtId="3" fontId="0" fillId="0" borderId="54" xfId="0" applyNumberFormat="1" applyFont="1" applyBorder="1" applyAlignment="1">
      <alignment/>
    </xf>
    <xf numFmtId="3" fontId="0" fillId="0" borderId="13" xfId="0" applyNumberFormat="1" applyFont="1" applyBorder="1" applyAlignment="1" applyProtection="1">
      <alignment/>
      <protection/>
    </xf>
    <xf numFmtId="0" fontId="0" fillId="2" borderId="49" xfId="0" applyFont="1" applyFill="1" applyBorder="1" applyAlignment="1" applyProtection="1">
      <alignment vertical="center"/>
      <protection locked="0"/>
    </xf>
    <xf numFmtId="3" fontId="0" fillId="0" borderId="39" xfId="0" applyNumberFormat="1" applyFont="1" applyBorder="1" applyAlignment="1" applyProtection="1">
      <alignment horizontal="right" vertical="center" wrapText="1"/>
      <protection hidden="1"/>
    </xf>
    <xf numFmtId="3" fontId="0" fillId="0" borderId="58" xfId="0" applyNumberFormat="1" applyFont="1" applyBorder="1" applyAlignment="1" applyProtection="1">
      <alignment horizontal="right" vertical="center" wrapText="1"/>
      <protection hidden="1"/>
    </xf>
    <xf numFmtId="3" fontId="0" fillId="2" borderId="24" xfId="0" applyNumberFormat="1" applyFont="1" applyFill="1" applyBorder="1" applyAlignment="1" applyProtection="1">
      <alignment horizontal="right" vertical="center" wrapText="1"/>
      <protection locked="0"/>
    </xf>
    <xf numFmtId="3" fontId="0" fillId="2" borderId="1" xfId="0" applyNumberFormat="1" applyFont="1" applyFill="1" applyBorder="1" applyAlignment="1" applyProtection="1">
      <alignment horizontal="right" vertical="center" wrapText="1"/>
      <protection locked="0"/>
    </xf>
    <xf numFmtId="3" fontId="0" fillId="2" borderId="30" xfId="0" applyNumberFormat="1" applyFont="1" applyFill="1" applyBorder="1" applyAlignment="1" applyProtection="1">
      <alignment horizontal="right" vertical="center" wrapText="1"/>
      <protection locked="0"/>
    </xf>
    <xf numFmtId="3" fontId="0" fillId="2" borderId="32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6" xfId="0" applyFont="1" applyBorder="1" applyAlignment="1" applyProtection="1">
      <alignment horizontal="center"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/>
      <protection/>
    </xf>
    <xf numFmtId="0" fontId="0" fillId="0" borderId="38" xfId="0" applyFont="1" applyBorder="1" applyAlignment="1" applyProtection="1">
      <alignment horizontal="center" vertical="center"/>
      <protection/>
    </xf>
    <xf numFmtId="0" fontId="0" fillId="0" borderId="25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horizontal="right" vertical="center"/>
      <protection/>
    </xf>
    <xf numFmtId="0" fontId="0" fillId="0" borderId="32" xfId="0" applyFont="1" applyBorder="1" applyAlignment="1" applyProtection="1">
      <alignment horizontal="justify" vertical="center" wrapText="1"/>
      <protection/>
    </xf>
    <xf numFmtId="0" fontId="0" fillId="0" borderId="59" xfId="0" applyFont="1" applyBorder="1" applyAlignment="1" applyProtection="1">
      <alignment horizontal="left" vertical="center"/>
      <protection/>
    </xf>
    <xf numFmtId="0" fontId="0" fillId="0" borderId="59" xfId="0" applyFont="1" applyBorder="1" applyAlignment="1" applyProtection="1">
      <alignment horizontal="justify" vertical="center" wrapText="1"/>
      <protection/>
    </xf>
    <xf numFmtId="0" fontId="0" fillId="0" borderId="30" xfId="0" applyFont="1" applyBorder="1" applyAlignment="1" applyProtection="1">
      <alignment horizontal="right" vertical="center"/>
      <protection/>
    </xf>
    <xf numFmtId="0" fontId="0" fillId="0" borderId="30" xfId="0" applyFont="1" applyBorder="1" applyAlignment="1" applyProtection="1">
      <alignment vertical="center"/>
      <protection/>
    </xf>
    <xf numFmtId="0" fontId="0" fillId="0" borderId="44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/>
      <protection/>
    </xf>
    <xf numFmtId="0" fontId="0" fillId="0" borderId="20" xfId="0" applyFont="1" applyBorder="1" applyAlignment="1" applyProtection="1">
      <alignment horizontal="justify" vertic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 horizontal="justify" vertical="center" wrapText="1"/>
      <protection/>
    </xf>
    <xf numFmtId="0" fontId="0" fillId="0" borderId="16" xfId="0" applyFont="1" applyBorder="1" applyAlignment="1">
      <alignment horizontal="center"/>
    </xf>
    <xf numFmtId="0" fontId="0" fillId="0" borderId="60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6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38" xfId="0" applyFont="1" applyBorder="1" applyAlignment="1">
      <alignment/>
    </xf>
    <xf numFmtId="0" fontId="0" fillId="2" borderId="38" xfId="0" applyFont="1" applyFill="1" applyBorder="1" applyAlignment="1" applyProtection="1">
      <alignment/>
      <protection locked="0"/>
    </xf>
    <xf numFmtId="0" fontId="1" fillId="3" borderId="38" xfId="0" applyFont="1" applyFill="1" applyBorder="1" applyAlignment="1" applyProtection="1">
      <alignment horizontal="center"/>
      <protection/>
    </xf>
    <xf numFmtId="0" fontId="0" fillId="0" borderId="44" xfId="0" applyFont="1" applyBorder="1" applyAlignment="1">
      <alignment/>
    </xf>
    <xf numFmtId="0" fontId="1" fillId="3" borderId="44" xfId="0" applyFont="1" applyFill="1" applyBorder="1" applyAlignment="1" applyProtection="1">
      <alignment horizontal="center"/>
      <protection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0" fillId="2" borderId="44" xfId="0" applyFont="1" applyFill="1" applyBorder="1" applyAlignment="1" applyProtection="1">
      <alignment/>
      <protection locked="0"/>
    </xf>
    <xf numFmtId="3" fontId="0" fillId="2" borderId="23" xfId="0" applyNumberFormat="1" applyFont="1" applyFill="1" applyBorder="1" applyAlignment="1" applyProtection="1">
      <alignment vertical="center" wrapText="1"/>
      <protection locked="0"/>
    </xf>
    <xf numFmtId="3" fontId="0" fillId="2" borderId="30" xfId="0" applyNumberFormat="1" applyFont="1" applyFill="1" applyBorder="1" applyAlignment="1" applyProtection="1">
      <alignment vertical="center" wrapText="1"/>
      <protection locked="0"/>
    </xf>
    <xf numFmtId="3" fontId="0" fillId="2" borderId="1" xfId="0" applyNumberFormat="1" applyFont="1" applyFill="1" applyBorder="1" applyAlignment="1" applyProtection="1">
      <alignment vertical="center" wrapText="1"/>
      <protection locked="0"/>
    </xf>
    <xf numFmtId="3" fontId="0" fillId="2" borderId="31" xfId="0" applyNumberFormat="1" applyFont="1" applyFill="1" applyBorder="1" applyAlignment="1" applyProtection="1">
      <alignment vertical="center" wrapText="1"/>
      <protection locked="0"/>
    </xf>
    <xf numFmtId="3" fontId="0" fillId="2" borderId="32" xfId="0" applyNumberFormat="1" applyFont="1" applyFill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right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4" xfId="0" applyFont="1" applyBorder="1" applyAlignment="1" applyProtection="1">
      <alignment horizontal="center" vertical="center" wrapText="1"/>
      <protection/>
    </xf>
    <xf numFmtId="0" fontId="0" fillId="0" borderId="61" xfId="0" applyFont="1" applyBorder="1" applyAlignment="1" applyProtection="1">
      <alignment horizontal="center" vertical="center"/>
      <protection/>
    </xf>
    <xf numFmtId="0" fontId="0" fillId="0" borderId="25" xfId="0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 wrapText="1"/>
      <protection/>
    </xf>
    <xf numFmtId="3" fontId="0" fillId="0" borderId="28" xfId="0" applyNumberFormat="1" applyFont="1" applyBorder="1" applyAlignment="1" applyProtection="1">
      <alignment vertical="center" wrapText="1"/>
      <protection/>
    </xf>
    <xf numFmtId="49" fontId="0" fillId="0" borderId="0" xfId="0" applyNumberFormat="1" applyFont="1" applyAlignment="1" applyProtection="1">
      <alignment vertical="center"/>
      <protection/>
    </xf>
    <xf numFmtId="0" fontId="0" fillId="0" borderId="55" xfId="0" applyFont="1" applyBorder="1" applyAlignment="1" applyProtection="1">
      <alignment horizontal="center" vertical="center"/>
      <protection/>
    </xf>
    <xf numFmtId="0" fontId="0" fillId="0" borderId="30" xfId="0" applyFont="1" applyBorder="1" applyAlignment="1" applyProtection="1">
      <alignment vertical="center" wrapText="1"/>
      <protection/>
    </xf>
    <xf numFmtId="3" fontId="0" fillId="0" borderId="39" xfId="0" applyNumberFormat="1" applyFont="1" applyBorder="1" applyAlignment="1" applyProtection="1">
      <alignment vertical="center" wrapText="1"/>
      <protection/>
    </xf>
    <xf numFmtId="3" fontId="0" fillId="0" borderId="30" xfId="0" applyNumberFormat="1" applyFont="1" applyFill="1" applyBorder="1" applyAlignment="1" applyProtection="1">
      <alignment vertical="center" wrapText="1"/>
      <protection/>
    </xf>
    <xf numFmtId="0" fontId="0" fillId="0" borderId="62" xfId="0" applyFont="1" applyBorder="1" applyAlignment="1" applyProtection="1">
      <alignment horizontal="center" vertical="center"/>
      <protection/>
    </xf>
    <xf numFmtId="0" fontId="0" fillId="0" borderId="63" xfId="0" applyFont="1" applyBorder="1" applyAlignment="1" applyProtection="1">
      <alignment vertical="center"/>
      <protection/>
    </xf>
    <xf numFmtId="0" fontId="0" fillId="0" borderId="31" xfId="0" applyFont="1" applyBorder="1" applyAlignment="1" applyProtection="1">
      <alignment vertical="center" wrapText="1"/>
      <protection/>
    </xf>
    <xf numFmtId="3" fontId="0" fillId="0" borderId="58" xfId="0" applyNumberFormat="1" applyFont="1" applyBorder="1" applyAlignment="1" applyProtection="1">
      <alignment vertical="center" wrapText="1"/>
      <protection/>
    </xf>
    <xf numFmtId="0" fontId="0" fillId="0" borderId="0" xfId="0" applyNumberFormat="1" applyFont="1" applyAlignment="1" applyProtection="1">
      <alignment vertical="center"/>
      <protection/>
    </xf>
    <xf numFmtId="49" fontId="5" fillId="0" borderId="0" xfId="0" applyNumberFormat="1" applyFont="1" applyBorder="1" applyAlignment="1" applyProtection="1">
      <alignment vertical="center" wrapText="1"/>
      <protection/>
    </xf>
    <xf numFmtId="0" fontId="0" fillId="0" borderId="1" xfId="0" applyFont="1" applyBorder="1" applyAlignment="1">
      <alignment horizontal="center" vertical="center"/>
    </xf>
    <xf numFmtId="164" fontId="0" fillId="2" borderId="1" xfId="0" applyNumberFormat="1" applyFont="1" applyFill="1" applyBorder="1" applyAlignment="1" applyProtection="1">
      <alignment horizontal="right" vertical="center"/>
      <protection locked="0"/>
    </xf>
    <xf numFmtId="3" fontId="0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Border="1" applyAlignment="1">
      <alignment/>
    </xf>
    <xf numFmtId="0" fontId="1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0" fontId="0" fillId="0" borderId="1" xfId="0" applyFont="1" applyBorder="1" applyAlignment="1" applyProtection="1">
      <alignment horizontal="center" vertical="center"/>
      <protection/>
    </xf>
    <xf numFmtId="0" fontId="0" fillId="0" borderId="1" xfId="0" applyFont="1" applyBorder="1" applyAlignment="1" applyProtection="1">
      <alignment horizontal="justify" vertical="center"/>
      <protection/>
    </xf>
    <xf numFmtId="164" fontId="0" fillId="0" borderId="1" xfId="0" applyNumberFormat="1" applyFont="1" applyFill="1" applyBorder="1" applyAlignment="1" applyProtection="1">
      <alignment horizontal="right" vertical="center"/>
      <protection/>
    </xf>
    <xf numFmtId="3" fontId="0" fillId="0" borderId="1" xfId="0" applyNumberFormat="1" applyFont="1" applyBorder="1" applyAlignment="1" applyProtection="1">
      <alignment horizontal="right" vertical="center"/>
      <protection/>
    </xf>
    <xf numFmtId="3" fontId="0" fillId="3" borderId="1" xfId="0" applyNumberFormat="1" applyFont="1" applyFill="1" applyBorder="1" applyAlignment="1" applyProtection="1">
      <alignment horizontal="right" vertical="center"/>
      <protection/>
    </xf>
    <xf numFmtId="165" fontId="0" fillId="0" borderId="1" xfId="0" applyNumberFormat="1" applyFont="1" applyBorder="1" applyAlignment="1" applyProtection="1">
      <alignment horizontal="right" vertical="center"/>
      <protection/>
    </xf>
    <xf numFmtId="165" fontId="0" fillId="3" borderId="1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horizontal="justify"/>
      <protection/>
    </xf>
    <xf numFmtId="3" fontId="0" fillId="0" borderId="0" xfId="0" applyNumberFormat="1" applyFont="1" applyBorder="1" applyAlignment="1" applyProtection="1">
      <alignment horizontal="right" vertical="top" wrapText="1"/>
      <protection/>
    </xf>
    <xf numFmtId="0" fontId="0" fillId="0" borderId="0" xfId="0" applyFont="1" applyFill="1" applyBorder="1" applyAlignment="1">
      <alignment/>
    </xf>
    <xf numFmtId="0" fontId="0" fillId="0" borderId="1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3" fontId="1" fillId="0" borderId="1" xfId="0" applyNumberFormat="1" applyFont="1" applyBorder="1" applyAlignment="1">
      <alignment horizontal="right" vertical="center"/>
    </xf>
    <xf numFmtId="0" fontId="11" fillId="0" borderId="0" xfId="0" applyFont="1" applyFill="1" applyBorder="1" applyAlignment="1">
      <alignment horizontal="center" vertical="top" wrapText="1"/>
    </xf>
    <xf numFmtId="0" fontId="0" fillId="0" borderId="1" xfId="0" applyFont="1" applyBorder="1" applyAlignment="1">
      <alignment vertical="center"/>
    </xf>
    <xf numFmtId="0" fontId="6" fillId="0" borderId="0" xfId="0" applyFont="1" applyFill="1" applyBorder="1" applyAlignment="1">
      <alignment horizontal="justify" vertical="top" wrapText="1"/>
    </xf>
    <xf numFmtId="166" fontId="0" fillId="0" borderId="0" xfId="0" applyNumberFormat="1" applyFont="1" applyAlignment="1">
      <alignment/>
    </xf>
    <xf numFmtId="0" fontId="11" fillId="0" borderId="0" xfId="0" applyFont="1" applyFill="1" applyBorder="1" applyAlignment="1">
      <alignment horizontal="justify" vertical="top" wrapText="1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Alignment="1">
      <alignment horizontal="right" vertical="center"/>
    </xf>
    <xf numFmtId="0" fontId="1" fillId="0" borderId="1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3" fontId="1" fillId="2" borderId="14" xfId="0" applyNumberFormat="1" applyFont="1" applyFill="1" applyBorder="1" applyAlignment="1" applyProtection="1">
      <alignment vertical="center"/>
      <protection locked="0"/>
    </xf>
    <xf numFmtId="0" fontId="0" fillId="0" borderId="52" xfId="0" applyFont="1" applyBorder="1" applyAlignment="1">
      <alignment/>
    </xf>
    <xf numFmtId="3" fontId="0" fillId="2" borderId="9" xfId="0" applyNumberFormat="1" applyFont="1" applyFill="1" applyBorder="1" applyAlignment="1" applyProtection="1">
      <alignment vertical="center"/>
      <protection locked="0"/>
    </xf>
    <xf numFmtId="0" fontId="0" fillId="0" borderId="1" xfId="0" applyFont="1" applyBorder="1" applyAlignment="1">
      <alignment/>
    </xf>
    <xf numFmtId="3" fontId="0" fillId="2" borderId="39" xfId="0" applyNumberFormat="1" applyFont="1" applyFill="1" applyBorder="1" applyAlignment="1" applyProtection="1">
      <alignment vertical="center"/>
      <protection locked="0"/>
    </xf>
    <xf numFmtId="0" fontId="1" fillId="0" borderId="11" xfId="0" applyFont="1" applyBorder="1" applyAlignment="1">
      <alignment/>
    </xf>
    <xf numFmtId="3" fontId="1" fillId="0" borderId="14" xfId="0" applyNumberFormat="1" applyFont="1" applyBorder="1" applyAlignment="1">
      <alignment vertic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right" vertical="top" wrapText="1"/>
    </xf>
    <xf numFmtId="0" fontId="0" fillId="0" borderId="0" xfId="0" applyFont="1" applyBorder="1" applyAlignment="1">
      <alignment vertical="top" wrapText="1"/>
    </xf>
    <xf numFmtId="3" fontId="1" fillId="2" borderId="1" xfId="0" applyNumberFormat="1" applyFont="1" applyFill="1" applyBorder="1" applyAlignment="1" applyProtection="1">
      <alignment horizontal="right" wrapText="1"/>
      <protection locked="0"/>
    </xf>
    <xf numFmtId="3" fontId="2" fillId="0" borderId="0" xfId="0" applyNumberFormat="1" applyFont="1" applyAlignment="1">
      <alignment horizontal="right"/>
    </xf>
    <xf numFmtId="3" fontId="0" fillId="2" borderId="1" xfId="0" applyNumberFormat="1" applyFont="1" applyFill="1" applyBorder="1" applyAlignment="1" applyProtection="1">
      <alignment horizontal="right" wrapText="1"/>
      <protection locked="0"/>
    </xf>
    <xf numFmtId="3" fontId="0" fillId="0" borderId="1" xfId="0" applyNumberFormat="1" applyFont="1" applyFill="1" applyBorder="1" applyAlignment="1" applyProtection="1">
      <alignment horizontal="right" wrapText="1"/>
      <protection/>
    </xf>
    <xf numFmtId="0" fontId="0" fillId="2" borderId="30" xfId="0" applyFont="1" applyFill="1" applyBorder="1" applyAlignment="1" applyProtection="1">
      <alignment horizontal="left"/>
      <protection locked="0"/>
    </xf>
    <xf numFmtId="0" fontId="0" fillId="0" borderId="30" xfId="0" applyFont="1" applyFill="1" applyBorder="1" applyAlignment="1" applyProtection="1">
      <alignment horizontal="left"/>
      <protection locked="0"/>
    </xf>
    <xf numFmtId="3" fontId="1" fillId="0" borderId="1" xfId="0" applyNumberFormat="1" applyFont="1" applyBorder="1" applyAlignment="1">
      <alignment horizontal="right" wrapText="1"/>
    </xf>
    <xf numFmtId="0" fontId="0" fillId="0" borderId="30" xfId="0" applyFont="1" applyFill="1" applyBorder="1" applyAlignment="1" applyProtection="1">
      <alignment horizontal="left"/>
      <protection/>
    </xf>
    <xf numFmtId="0" fontId="0" fillId="2" borderId="30" xfId="0" applyFont="1" applyFill="1" applyBorder="1" applyAlignment="1" applyProtection="1">
      <alignment horizontal="justify" wrapText="1"/>
      <protection locked="0"/>
    </xf>
    <xf numFmtId="0" fontId="0" fillId="2" borderId="30" xfId="0" applyFont="1" applyFill="1" applyBorder="1" applyAlignment="1" applyProtection="1">
      <alignment horizontal="left" wrapText="1"/>
      <protection locked="0"/>
    </xf>
    <xf numFmtId="3" fontId="1" fillId="0" borderId="1" xfId="0" applyNumberFormat="1" applyFont="1" applyFill="1" applyBorder="1" applyAlignment="1" applyProtection="1">
      <alignment horizontal="right" wrapText="1"/>
      <protection/>
    </xf>
    <xf numFmtId="0" fontId="0" fillId="0" borderId="30" xfId="0" applyFont="1" applyFill="1" applyBorder="1" applyAlignment="1" applyProtection="1">
      <alignment horizontal="justify" wrapText="1"/>
      <protection/>
    </xf>
    <xf numFmtId="0" fontId="1" fillId="0" borderId="0" xfId="0" applyFont="1" applyBorder="1" applyAlignment="1">
      <alignment horizontal="left"/>
    </xf>
    <xf numFmtId="3" fontId="1" fillId="0" borderId="0" xfId="0" applyNumberFormat="1" applyFont="1" applyBorder="1" applyAlignment="1">
      <alignment horizontal="right" wrapText="1"/>
    </xf>
    <xf numFmtId="0" fontId="12" fillId="0" borderId="0" xfId="0" applyFont="1" applyBorder="1" applyAlignment="1">
      <alignment horizontal="center" vertical="top" wrapText="1"/>
    </xf>
    <xf numFmtId="3" fontId="1" fillId="0" borderId="1" xfId="0" applyNumberFormat="1" applyFont="1" applyFill="1" applyBorder="1" applyAlignment="1" applyProtection="1">
      <alignment vertical="center"/>
      <protection/>
    </xf>
    <xf numFmtId="3" fontId="0" fillId="2" borderId="1" xfId="0" applyNumberFormat="1" applyFont="1" applyFill="1" applyBorder="1" applyAlignment="1" applyProtection="1">
      <alignment vertical="center"/>
      <protection locked="0"/>
    </xf>
    <xf numFmtId="0" fontId="13" fillId="0" borderId="0" xfId="0" applyFont="1" applyAlignment="1">
      <alignment horizontal="right" vertical="top" wrapText="1"/>
    </xf>
    <xf numFmtId="0" fontId="13" fillId="0" borderId="0" xfId="0" applyFont="1" applyBorder="1" applyAlignment="1">
      <alignment horizontal="right" vertical="top" wrapText="1"/>
    </xf>
    <xf numFmtId="0" fontId="13" fillId="0" borderId="0" xfId="0" applyFont="1" applyBorder="1" applyAlignment="1">
      <alignment vertical="top" wrapText="1"/>
    </xf>
    <xf numFmtId="0" fontId="12" fillId="0" borderId="1" xfId="0" applyFont="1" applyBorder="1" applyAlignment="1">
      <alignment vertical="center" wrapText="1"/>
    </xf>
    <xf numFmtId="3" fontId="12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12" fillId="0" borderId="0" xfId="0" applyFont="1" applyAlignment="1">
      <alignment horizontal="right" vertical="top" wrapText="1"/>
    </xf>
    <xf numFmtId="0" fontId="12" fillId="0" borderId="0" xfId="0" applyFont="1" applyBorder="1" applyAlignment="1">
      <alignment horizontal="right" vertical="top" wrapText="1"/>
    </xf>
    <xf numFmtId="0" fontId="12" fillId="0" borderId="0" xfId="0" applyFont="1" applyBorder="1" applyAlignment="1">
      <alignment vertical="top" wrapText="1"/>
    </xf>
    <xf numFmtId="0" fontId="1" fillId="0" borderId="1" xfId="0" applyFont="1" applyBorder="1" applyAlignment="1">
      <alignment horizontal="right"/>
    </xf>
    <xf numFmtId="0" fontId="12" fillId="0" borderId="0" xfId="0" applyFont="1" applyBorder="1" applyAlignment="1" applyProtection="1">
      <alignment horizontal="center" vertical="top" wrapText="1"/>
      <protection/>
    </xf>
    <xf numFmtId="0" fontId="1" fillId="0" borderId="1" xfId="0" applyFont="1" applyBorder="1" applyAlignment="1" applyProtection="1">
      <alignment horizontal="right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30" xfId="0" applyFont="1" applyBorder="1" applyAlignment="1" applyProtection="1">
      <alignment/>
      <protection/>
    </xf>
    <xf numFmtId="3" fontId="0" fillId="0" borderId="1" xfId="0" applyNumberFormat="1" applyFont="1" applyFill="1" applyBorder="1" applyAlignment="1" applyProtection="1">
      <alignment vertical="center"/>
      <protection/>
    </xf>
    <xf numFmtId="0" fontId="12" fillId="0" borderId="0" xfId="0" applyFont="1" applyAlignment="1" applyProtection="1">
      <alignment horizontal="right" vertical="top" wrapText="1"/>
      <protection/>
    </xf>
    <xf numFmtId="0" fontId="12" fillId="0" borderId="0" xfId="0" applyFont="1" applyBorder="1" applyAlignment="1" applyProtection="1">
      <alignment horizontal="right" vertical="top" wrapText="1"/>
      <protection/>
    </xf>
    <xf numFmtId="0" fontId="12" fillId="0" borderId="0" xfId="0" applyFont="1" applyBorder="1" applyAlignment="1" applyProtection="1">
      <alignment vertical="top" wrapText="1"/>
      <protection/>
    </xf>
    <xf numFmtId="3" fontId="0" fillId="0" borderId="0" xfId="0" applyNumberFormat="1" applyFont="1" applyAlignment="1" applyProtection="1">
      <alignment/>
      <protection/>
    </xf>
    <xf numFmtId="0" fontId="6" fillId="0" borderId="0" xfId="0" applyFont="1" applyFill="1" applyBorder="1" applyAlignment="1" applyProtection="1">
      <alignment vertical="top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1" fillId="0" borderId="64" xfId="0" applyFont="1" applyBorder="1" applyAlignment="1">
      <alignment vertical="center"/>
    </xf>
    <xf numFmtId="0" fontId="1" fillId="0" borderId="65" xfId="0" applyFont="1" applyBorder="1" applyAlignment="1">
      <alignment horizontal="center" vertical="center"/>
    </xf>
    <xf numFmtId="0" fontId="1" fillId="0" borderId="51" xfId="0" applyFont="1" applyBorder="1" applyAlignment="1">
      <alignment vertical="center"/>
    </xf>
    <xf numFmtId="3" fontId="1" fillId="2" borderId="9" xfId="0" applyNumberFormat="1" applyFont="1" applyFill="1" applyBorder="1" applyAlignment="1" applyProtection="1">
      <alignment vertical="center"/>
      <protection locked="0"/>
    </xf>
    <xf numFmtId="0" fontId="0" fillId="0" borderId="51" xfId="0" applyFont="1" applyBorder="1" applyAlignment="1">
      <alignment vertical="center"/>
    </xf>
    <xf numFmtId="0" fontId="0" fillId="0" borderId="0" xfId="0" applyFont="1" applyFill="1" applyBorder="1" applyAlignment="1" applyProtection="1">
      <alignment/>
      <protection/>
    </xf>
    <xf numFmtId="0" fontId="0" fillId="0" borderId="66" xfId="0" applyFont="1" applyBorder="1" applyAlignment="1">
      <alignment vertical="center"/>
    </xf>
    <xf numFmtId="0" fontId="6" fillId="0" borderId="0" xfId="0" applyFont="1" applyFill="1" applyBorder="1" applyAlignment="1" applyProtection="1">
      <alignment horizontal="justify" vertical="top" wrapText="1"/>
      <protection/>
    </xf>
    <xf numFmtId="0" fontId="1" fillId="0" borderId="4" xfId="0" applyFont="1" applyBorder="1" applyAlignment="1">
      <alignment vertical="center"/>
    </xf>
    <xf numFmtId="0" fontId="0" fillId="0" borderId="67" xfId="0" applyFont="1" applyBorder="1" applyAlignment="1">
      <alignment vertical="center"/>
    </xf>
    <xf numFmtId="3" fontId="0" fillId="2" borderId="28" xfId="0" applyNumberFormat="1" applyFont="1" applyFill="1" applyBorder="1" applyAlignment="1" applyProtection="1">
      <alignment vertical="center"/>
      <protection locked="0"/>
    </xf>
    <xf numFmtId="3" fontId="0" fillId="0" borderId="24" xfId="21" applyNumberFormat="1" applyFont="1" applyBorder="1" applyAlignment="1" applyProtection="1">
      <alignment vertical="center"/>
      <protection hidden="1"/>
    </xf>
    <xf numFmtId="3" fontId="0" fillId="0" borderId="28" xfId="21" applyNumberFormat="1" applyFont="1" applyBorder="1" applyAlignment="1" applyProtection="1">
      <alignment vertical="center"/>
      <protection hidden="1"/>
    </xf>
    <xf numFmtId="3" fontId="1" fillId="0" borderId="11" xfId="21" applyNumberFormat="1" applyFont="1" applyBorder="1" applyAlignment="1" applyProtection="1">
      <alignment vertical="center"/>
      <protection hidden="1"/>
    </xf>
    <xf numFmtId="3" fontId="0" fillId="0" borderId="51" xfId="21" applyNumberFormat="1" applyFont="1" applyBorder="1" applyAlignment="1" applyProtection="1">
      <alignment vertical="center"/>
      <protection hidden="1"/>
    </xf>
    <xf numFmtId="3" fontId="0" fillId="0" borderId="52" xfId="21" applyNumberFormat="1" applyFont="1" applyBorder="1" applyAlignment="1" applyProtection="1">
      <alignment vertical="center"/>
      <protection hidden="1"/>
    </xf>
    <xf numFmtId="3" fontId="0" fillId="0" borderId="9" xfId="21" applyNumberFormat="1" applyFont="1" applyBorder="1" applyAlignment="1" applyProtection="1">
      <alignment vertical="center"/>
      <protection hidden="1"/>
    </xf>
    <xf numFmtId="3" fontId="0" fillId="0" borderId="61" xfId="21" applyNumberFormat="1" applyFont="1" applyBorder="1" applyAlignment="1" applyProtection="1">
      <alignment vertical="center"/>
      <protection hidden="1"/>
    </xf>
    <xf numFmtId="3" fontId="0" fillId="0" borderId="68" xfId="21" applyNumberFormat="1" applyFont="1" applyBorder="1" applyAlignment="1" applyProtection="1">
      <alignment vertical="center"/>
      <protection hidden="1"/>
    </xf>
    <xf numFmtId="3" fontId="0" fillId="0" borderId="69" xfId="21" applyNumberFormat="1" applyFont="1" applyBorder="1" applyAlignment="1" applyProtection="1">
      <alignment vertical="center"/>
      <protection hidden="1"/>
    </xf>
    <xf numFmtId="3" fontId="0" fillId="0" borderId="47" xfId="21" applyNumberFormat="1" applyFont="1" applyBorder="1" applyAlignment="1" applyProtection="1">
      <alignment vertical="center"/>
      <protection hidden="1"/>
    </xf>
    <xf numFmtId="3" fontId="0" fillId="0" borderId="6" xfId="21" applyNumberFormat="1" applyFont="1" applyBorder="1" applyAlignment="1" applyProtection="1">
      <alignment vertical="center"/>
      <protection hidden="1"/>
    </xf>
    <xf numFmtId="3" fontId="0" fillId="0" borderId="26" xfId="21" applyNumberFormat="1" applyFont="1" applyBorder="1" applyAlignment="1" applyProtection="1">
      <alignment vertical="center"/>
      <protection hidden="1"/>
    </xf>
    <xf numFmtId="3" fontId="0" fillId="0" borderId="70" xfId="21" applyNumberFormat="1" applyFont="1" applyBorder="1" applyAlignment="1" applyProtection="1">
      <alignment vertical="center"/>
      <protection hidden="1"/>
    </xf>
    <xf numFmtId="3" fontId="0" fillId="2" borderId="51" xfId="21" applyNumberFormat="1" applyFont="1" applyFill="1" applyBorder="1" applyAlignment="1" applyProtection="1">
      <alignment vertical="center"/>
      <protection locked="0"/>
    </xf>
    <xf numFmtId="3" fontId="0" fillId="2" borderId="52" xfId="21" applyNumberFormat="1" applyFont="1" applyFill="1" applyBorder="1" applyAlignment="1" applyProtection="1">
      <alignment vertical="center"/>
      <protection locked="0"/>
    </xf>
    <xf numFmtId="3" fontId="0" fillId="2" borderId="9" xfId="21" applyNumberFormat="1" applyFont="1" applyFill="1" applyBorder="1" applyAlignment="1" applyProtection="1">
      <alignment vertical="center"/>
      <protection locked="0"/>
    </xf>
    <xf numFmtId="3" fontId="0" fillId="2" borderId="61" xfId="21" applyNumberFormat="1" applyFont="1" applyFill="1" applyBorder="1" applyAlignment="1" applyProtection="1">
      <alignment vertical="center"/>
      <protection locked="0"/>
    </xf>
    <xf numFmtId="3" fontId="0" fillId="2" borderId="24" xfId="21" applyNumberFormat="1" applyFont="1" applyFill="1" applyBorder="1" applyAlignment="1" applyProtection="1">
      <alignment vertical="center"/>
      <protection locked="0"/>
    </xf>
    <xf numFmtId="3" fontId="0" fillId="2" borderId="28" xfId="21" applyNumberFormat="1" applyFont="1" applyFill="1" applyBorder="1" applyAlignment="1" applyProtection="1">
      <alignment vertical="center"/>
      <protection locked="0"/>
    </xf>
    <xf numFmtId="3" fontId="0" fillId="2" borderId="55" xfId="21" applyNumberFormat="1" applyFont="1" applyFill="1" applyBorder="1" applyAlignment="1" applyProtection="1">
      <alignment vertical="center"/>
      <protection locked="0"/>
    </xf>
    <xf numFmtId="3" fontId="0" fillId="2" borderId="1" xfId="21" applyNumberFormat="1" applyFont="1" applyFill="1" applyBorder="1" applyAlignment="1" applyProtection="1">
      <alignment vertical="center"/>
      <protection locked="0"/>
    </xf>
    <xf numFmtId="3" fontId="0" fillId="2" borderId="39" xfId="21" applyNumberFormat="1" applyFont="1" applyFill="1" applyBorder="1" applyAlignment="1" applyProtection="1">
      <alignment vertical="center"/>
      <protection locked="0"/>
    </xf>
    <xf numFmtId="3" fontId="0" fillId="2" borderId="56" xfId="21" applyNumberFormat="1" applyFont="1" applyFill="1" applyBorder="1" applyAlignment="1" applyProtection="1">
      <alignment vertical="center"/>
      <protection locked="0"/>
    </xf>
    <xf numFmtId="3" fontId="0" fillId="2" borderId="42" xfId="21" applyNumberFormat="1" applyFont="1" applyFill="1" applyBorder="1" applyAlignment="1" applyProtection="1">
      <alignment vertical="center"/>
      <protection locked="0"/>
    </xf>
    <xf numFmtId="3" fontId="0" fillId="2" borderId="54" xfId="21" applyNumberFormat="1" applyFont="1" applyFill="1" applyBorder="1" applyAlignment="1" applyProtection="1">
      <alignment vertical="center"/>
      <protection locked="0"/>
    </xf>
    <xf numFmtId="3" fontId="0" fillId="2" borderId="69" xfId="21" applyNumberFormat="1" applyFont="1" applyFill="1" applyBorder="1" applyAlignment="1" applyProtection="1">
      <alignment vertical="center"/>
      <protection locked="0"/>
    </xf>
    <xf numFmtId="3" fontId="0" fillId="2" borderId="47" xfId="21" applyNumberFormat="1" applyFont="1" applyFill="1" applyBorder="1" applyAlignment="1" applyProtection="1">
      <alignment vertical="center"/>
      <protection locked="0"/>
    </xf>
    <xf numFmtId="3" fontId="1" fillId="0" borderId="10" xfId="21" applyNumberFormat="1" applyFont="1" applyBorder="1" applyAlignment="1" applyProtection="1">
      <alignment vertical="center"/>
      <protection hidden="1"/>
    </xf>
    <xf numFmtId="3" fontId="1" fillId="0" borderId="14" xfId="21" applyNumberFormat="1" applyFont="1" applyBorder="1" applyAlignment="1" applyProtection="1">
      <alignment vertical="center"/>
      <protection hidden="1"/>
    </xf>
    <xf numFmtId="3" fontId="1" fillId="0" borderId="16" xfId="21" applyNumberFormat="1" applyFont="1" applyBorder="1" applyAlignment="1" applyProtection="1">
      <alignment vertical="center"/>
      <protection hidden="1"/>
    </xf>
    <xf numFmtId="0" fontId="1" fillId="0" borderId="0" xfId="21" applyFont="1" applyAlignment="1" applyProtection="1">
      <alignment vertical="center"/>
      <protection/>
    </xf>
    <xf numFmtId="0" fontId="0" fillId="0" borderId="0" xfId="21" applyFont="1" applyAlignment="1" applyProtection="1">
      <alignment vertical="center"/>
      <protection/>
    </xf>
    <xf numFmtId="0" fontId="16" fillId="0" borderId="0" xfId="21" applyFont="1" applyAlignment="1" applyProtection="1">
      <alignment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30" xfId="21" applyFont="1" applyBorder="1" applyAlignment="1" applyProtection="1">
      <alignment horizontal="center" vertical="center" wrapText="1"/>
      <protection/>
    </xf>
    <xf numFmtId="0" fontId="0" fillId="0" borderId="55" xfId="21" applyFont="1" applyBorder="1" applyAlignment="1" applyProtection="1">
      <alignment horizontal="center" vertical="center" wrapText="1"/>
      <protection/>
    </xf>
    <xf numFmtId="0" fontId="0" fillId="0" borderId="1" xfId="21" applyFont="1" applyBorder="1" applyAlignment="1" applyProtection="1">
      <alignment horizontal="center" vertical="center" wrapText="1"/>
      <protection/>
    </xf>
    <xf numFmtId="0" fontId="0" fillId="0" borderId="39" xfId="21" applyFont="1" applyBorder="1" applyAlignment="1" applyProtection="1">
      <alignment horizontal="center" vertical="center" wrapText="1"/>
      <protection/>
    </xf>
    <xf numFmtId="0" fontId="10" fillId="0" borderId="41" xfId="21" applyFont="1" applyBorder="1" applyAlignment="1" applyProtection="1">
      <alignment horizontal="center" vertical="center"/>
      <protection/>
    </xf>
    <xf numFmtId="0" fontId="10" fillId="0" borderId="42" xfId="21" applyFont="1" applyBorder="1" applyAlignment="1" applyProtection="1">
      <alignment horizontal="center" vertical="center"/>
      <protection/>
    </xf>
    <xf numFmtId="0" fontId="10" fillId="0" borderId="54" xfId="21" applyFont="1" applyBorder="1" applyAlignment="1" applyProtection="1">
      <alignment horizontal="center" vertical="center"/>
      <protection/>
    </xf>
    <xf numFmtId="0" fontId="10" fillId="0" borderId="56" xfId="21" applyFont="1" applyBorder="1" applyAlignment="1" applyProtection="1">
      <alignment horizontal="center" vertical="center"/>
      <protection/>
    </xf>
    <xf numFmtId="0" fontId="10" fillId="0" borderId="43" xfId="21" applyFont="1" applyBorder="1" applyAlignment="1" applyProtection="1">
      <alignment horizontal="center" vertical="center"/>
      <protection/>
    </xf>
    <xf numFmtId="0" fontId="10" fillId="0" borderId="68" xfId="21" applyFont="1" applyBorder="1" applyAlignment="1" applyProtection="1">
      <alignment horizontal="center" vertical="center"/>
      <protection/>
    </xf>
    <xf numFmtId="0" fontId="10" fillId="0" borderId="69" xfId="21" applyFont="1" applyBorder="1" applyAlignment="1" applyProtection="1">
      <alignment horizontal="center" vertical="center"/>
      <protection/>
    </xf>
    <xf numFmtId="0" fontId="10" fillId="0" borderId="47" xfId="21" applyFont="1" applyBorder="1" applyAlignment="1" applyProtection="1">
      <alignment horizontal="center" vertical="center"/>
      <protection/>
    </xf>
    <xf numFmtId="0" fontId="10" fillId="0" borderId="44" xfId="21" applyFont="1" applyBorder="1" applyAlignment="1" applyProtection="1">
      <alignment horizontal="center" vertical="center"/>
      <protection/>
    </xf>
    <xf numFmtId="0" fontId="0" fillId="0" borderId="61" xfId="21" applyFont="1" applyBorder="1" applyAlignment="1" applyProtection="1">
      <alignment vertical="center"/>
      <protection/>
    </xf>
    <xf numFmtId="0" fontId="0" fillId="0" borderId="56" xfId="21" applyFont="1" applyBorder="1" applyAlignment="1" applyProtection="1">
      <alignment vertical="center"/>
      <protection/>
    </xf>
    <xf numFmtId="0" fontId="7" fillId="0" borderId="0" xfId="0" applyFont="1" applyAlignment="1" applyProtection="1">
      <alignment horizontal="right"/>
      <protection/>
    </xf>
    <xf numFmtId="0" fontId="0" fillId="2" borderId="28" xfId="21" applyFont="1" applyFill="1" applyBorder="1" applyAlignment="1" applyProtection="1">
      <alignment horizontal="center" vertical="center" wrapText="1"/>
      <protection locked="0"/>
    </xf>
    <xf numFmtId="0" fontId="0" fillId="2" borderId="39" xfId="21" applyFont="1" applyFill="1" applyBorder="1" applyAlignment="1" applyProtection="1">
      <alignment horizontal="center" vertical="center" wrapText="1"/>
      <protection locked="0"/>
    </xf>
    <xf numFmtId="0" fontId="0" fillId="2" borderId="54" xfId="21" applyFont="1" applyFill="1" applyBorder="1" applyAlignment="1" applyProtection="1">
      <alignment horizontal="center" vertical="center" wrapText="1"/>
      <protection locked="0"/>
    </xf>
    <xf numFmtId="0" fontId="0" fillId="2" borderId="24" xfId="21" applyNumberFormat="1" applyFont="1" applyFill="1" applyBorder="1" applyAlignment="1" applyProtection="1">
      <alignment horizontal="left" vertical="center"/>
      <protection locked="0"/>
    </xf>
    <xf numFmtId="0" fontId="0" fillId="2" borderId="1" xfId="21" applyNumberFormat="1" applyFont="1" applyFill="1" applyBorder="1" applyAlignment="1" applyProtection="1">
      <alignment horizontal="left" vertical="center"/>
      <protection locked="0"/>
    </xf>
    <xf numFmtId="0" fontId="0" fillId="2" borderId="42" xfId="21" applyNumberFormat="1" applyFont="1" applyFill="1" applyBorder="1" applyAlignment="1" applyProtection="1">
      <alignment horizontal="left" vertical="center"/>
      <protection locked="0"/>
    </xf>
    <xf numFmtId="3" fontId="0" fillId="2" borderId="28" xfId="21" applyNumberFormat="1" applyFont="1" applyFill="1" applyBorder="1" applyAlignment="1" applyProtection="1">
      <alignment horizontal="center" vertical="center" wrapText="1"/>
      <protection locked="0"/>
    </xf>
    <xf numFmtId="3" fontId="0" fillId="2" borderId="1" xfId="0" applyNumberFormat="1" applyFont="1" applyFill="1" applyBorder="1" applyAlignment="1" applyProtection="1">
      <alignment horizontal="right"/>
      <protection locked="0"/>
    </xf>
    <xf numFmtId="3" fontId="1" fillId="0" borderId="1" xfId="0" applyNumberFormat="1" applyFont="1" applyBorder="1" applyAlignment="1">
      <alignment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/>
      <protection locked="0"/>
    </xf>
    <xf numFmtId="3" fontId="0" fillId="2" borderId="1" xfId="0" applyNumberFormat="1" applyFill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right" vertical="center"/>
      <protection/>
    </xf>
    <xf numFmtId="3" fontId="1" fillId="2" borderId="1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0" fillId="0" borderId="1" xfId="0" applyFont="1" applyBorder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 horizontal="justify" vertical="top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justify" vertical="top" wrapText="1"/>
      <protection/>
    </xf>
    <xf numFmtId="0" fontId="0" fillId="0" borderId="0" xfId="0" applyFont="1" applyBorder="1" applyAlignment="1" applyProtection="1">
      <alignment vertical="top" wrapText="1"/>
      <protection/>
    </xf>
    <xf numFmtId="0" fontId="1" fillId="0" borderId="0" xfId="0" applyFont="1" applyBorder="1" applyAlignment="1" applyProtection="1">
      <alignment horizontal="left"/>
      <protection/>
    </xf>
    <xf numFmtId="3" fontId="0" fillId="2" borderId="37" xfId="0" applyNumberFormat="1" applyFont="1" applyFill="1" applyBorder="1" applyAlignment="1" applyProtection="1">
      <alignment vertical="center"/>
      <protection locked="0"/>
    </xf>
    <xf numFmtId="3" fontId="0" fillId="2" borderId="1" xfId="0" applyNumberFormat="1" applyFont="1" applyFill="1" applyBorder="1" applyAlignment="1" applyProtection="1">
      <alignment horizontal="left" vertical="center"/>
      <protection locked="0"/>
    </xf>
    <xf numFmtId="0" fontId="0" fillId="2" borderId="37" xfId="0" applyFont="1" applyFill="1" applyBorder="1" applyAlignment="1" applyProtection="1">
      <alignment vertical="center" wrapText="1"/>
      <protection locked="0"/>
    </xf>
    <xf numFmtId="0" fontId="0" fillId="2" borderId="27" xfId="0" applyFont="1" applyFill="1" applyBorder="1" applyAlignment="1" applyProtection="1">
      <alignment vertical="center"/>
      <protection locked="0"/>
    </xf>
    <xf numFmtId="0" fontId="0" fillId="2" borderId="37" xfId="0" applyFont="1" applyFill="1" applyBorder="1" applyAlignment="1" applyProtection="1">
      <alignment vertical="center"/>
      <protection locked="0"/>
    </xf>
    <xf numFmtId="0" fontId="0" fillId="2" borderId="42" xfId="0" applyFont="1" applyFill="1" applyBorder="1" applyAlignment="1" applyProtection="1">
      <alignment vertical="center"/>
      <protection locked="0"/>
    </xf>
    <xf numFmtId="3" fontId="0" fillId="2" borderId="42" xfId="0" applyNumberFormat="1" applyFont="1" applyFill="1" applyBorder="1" applyAlignment="1" applyProtection="1">
      <alignment vertical="center"/>
      <protection locked="0"/>
    </xf>
    <xf numFmtId="3" fontId="0" fillId="2" borderId="43" xfId="0" applyNumberFormat="1" applyFont="1" applyFill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37" xfId="0" applyFont="1" applyBorder="1" applyAlignment="1" applyProtection="1">
      <alignment horizontal="center" vertical="center"/>
      <protection/>
    </xf>
    <xf numFmtId="0" fontId="1" fillId="0" borderId="65" xfId="0" applyFont="1" applyBorder="1" applyAlignment="1" applyProtection="1">
      <alignment vertical="center"/>
      <protection/>
    </xf>
    <xf numFmtId="0" fontId="0" fillId="0" borderId="71" xfId="0" applyFont="1" applyBorder="1" applyAlignment="1" applyProtection="1">
      <alignment vertical="center"/>
      <protection/>
    </xf>
    <xf numFmtId="3" fontId="0" fillId="0" borderId="52" xfId="0" applyNumberFormat="1" applyFont="1" applyBorder="1" applyAlignment="1" applyProtection="1">
      <alignment vertical="center"/>
      <protection/>
    </xf>
    <xf numFmtId="3" fontId="0" fillId="0" borderId="9" xfId="0" applyNumberFormat="1" applyFont="1" applyBorder="1" applyAlignment="1" applyProtection="1">
      <alignment vertical="center"/>
      <protection/>
    </xf>
    <xf numFmtId="3" fontId="0" fillId="0" borderId="1" xfId="0" applyNumberFormat="1" applyFont="1" applyBorder="1" applyAlignment="1" applyProtection="1">
      <alignment vertical="center"/>
      <protection/>
    </xf>
    <xf numFmtId="3" fontId="0" fillId="0" borderId="39" xfId="0" applyNumberFormat="1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4" borderId="0" xfId="0" applyFont="1" applyFill="1" applyBorder="1" applyAlignment="1" applyProtection="1">
      <alignment horizontal="center" vertical="center"/>
      <protection/>
    </xf>
    <xf numFmtId="0" fontId="0" fillId="0" borderId="37" xfId="0" applyFont="1" applyBorder="1" applyAlignment="1" applyProtection="1">
      <alignment vertical="center" wrapText="1"/>
      <protection/>
    </xf>
    <xf numFmtId="0" fontId="0" fillId="0" borderId="59" xfId="0" applyFont="1" applyBorder="1" applyAlignment="1" applyProtection="1">
      <alignment vertical="center"/>
      <protection/>
    </xf>
    <xf numFmtId="3" fontId="0" fillId="0" borderId="37" xfId="0" applyNumberFormat="1" applyFont="1" applyBorder="1" applyAlignment="1" applyProtection="1">
      <alignment vertical="center"/>
      <protection/>
    </xf>
    <xf numFmtId="3" fontId="0" fillId="0" borderId="42" xfId="0" applyNumberFormat="1" applyFont="1" applyBorder="1" applyAlignment="1" applyProtection="1">
      <alignment vertical="center"/>
      <protection/>
    </xf>
    <xf numFmtId="3" fontId="0" fillId="0" borderId="54" xfId="0" applyNumberFormat="1" applyFont="1" applyBorder="1" applyAlignment="1" applyProtection="1">
      <alignment vertical="center"/>
      <protection/>
    </xf>
    <xf numFmtId="3" fontId="0" fillId="2" borderId="42" xfId="0" applyNumberFormat="1" applyFont="1" applyFill="1" applyBorder="1" applyAlignment="1" applyProtection="1">
      <alignment horizontal="center" vertical="center"/>
      <protection locked="0"/>
    </xf>
    <xf numFmtId="3" fontId="0" fillId="2" borderId="43" xfId="0" applyNumberFormat="1" applyFont="1" applyFill="1" applyBorder="1" applyAlignment="1" applyProtection="1">
      <alignment horizontal="center" vertical="center"/>
      <protection locked="0"/>
    </xf>
    <xf numFmtId="0" fontId="0" fillId="2" borderId="26" xfId="0" applyFont="1" applyFill="1" applyBorder="1" applyAlignment="1" applyProtection="1">
      <alignment vertical="center"/>
      <protection locked="0"/>
    </xf>
    <xf numFmtId="0" fontId="0" fillId="2" borderId="38" xfId="0" applyFont="1" applyFill="1" applyBorder="1" applyAlignment="1" applyProtection="1">
      <alignment vertical="center"/>
      <protection locked="0"/>
    </xf>
    <xf numFmtId="0" fontId="0" fillId="2" borderId="72" xfId="0" applyFont="1" applyFill="1" applyBorder="1" applyAlignment="1" applyProtection="1">
      <alignment vertical="center"/>
      <protection locked="0"/>
    </xf>
    <xf numFmtId="0" fontId="0" fillId="0" borderId="56" xfId="0" applyFont="1" applyBorder="1" applyAlignment="1" applyProtection="1">
      <alignment horizontal="center" vertical="center" wrapText="1"/>
      <protection/>
    </xf>
    <xf numFmtId="0" fontId="0" fillId="0" borderId="42" xfId="0" applyFont="1" applyBorder="1" applyAlignment="1" applyProtection="1">
      <alignment horizontal="center" vertical="center" wrapText="1"/>
      <protection/>
    </xf>
    <xf numFmtId="0" fontId="0" fillId="0" borderId="43" xfId="0" applyFont="1" applyBorder="1" applyAlignment="1" applyProtection="1">
      <alignment horizontal="center" vertical="center" wrapText="1"/>
      <protection/>
    </xf>
    <xf numFmtId="0" fontId="0" fillId="0" borderId="54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3" fontId="0" fillId="2" borderId="61" xfId="0" applyNumberFormat="1" applyFont="1" applyFill="1" applyBorder="1" applyAlignment="1" applyProtection="1">
      <alignment horizontal="right" vertical="center" wrapText="1"/>
      <protection locked="0"/>
    </xf>
    <xf numFmtId="3" fontId="0" fillId="2" borderId="27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28" xfId="0" applyNumberFormat="1" applyFont="1" applyBorder="1" applyAlignment="1" applyProtection="1">
      <alignment horizontal="right" vertical="center" wrapText="1"/>
      <protection/>
    </xf>
    <xf numFmtId="3" fontId="0" fillId="2" borderId="55" xfId="0" applyNumberFormat="1" applyFont="1" applyFill="1" applyBorder="1" applyAlignment="1" applyProtection="1">
      <alignment horizontal="right" vertical="center" wrapText="1"/>
      <protection locked="0"/>
    </xf>
    <xf numFmtId="3" fontId="0" fillId="2" borderId="37" xfId="0" applyNumberFormat="1" applyFont="1" applyFill="1" applyBorder="1" applyAlignment="1" applyProtection="1">
      <alignment horizontal="right" vertical="center" wrapText="1"/>
      <protection locked="0"/>
    </xf>
    <xf numFmtId="3" fontId="0" fillId="2" borderId="62" xfId="0" applyNumberFormat="1" applyFont="1" applyFill="1" applyBorder="1" applyAlignment="1" applyProtection="1">
      <alignment horizontal="right" vertical="center" wrapText="1"/>
      <protection locked="0"/>
    </xf>
    <xf numFmtId="3" fontId="0" fillId="2" borderId="32" xfId="0" applyNumberFormat="1" applyFont="1" applyFill="1" applyBorder="1" applyAlignment="1" applyProtection="1">
      <alignment horizontal="right" vertical="center" wrapText="1"/>
      <protection locked="0"/>
    </xf>
    <xf numFmtId="3" fontId="0" fillId="2" borderId="73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10" xfId="0" applyNumberFormat="1" applyFont="1" applyBorder="1" applyAlignment="1" applyProtection="1">
      <alignment horizontal="right" vertical="center" wrapText="1"/>
      <protection/>
    </xf>
    <xf numFmtId="0" fontId="0" fillId="0" borderId="0" xfId="0" applyFont="1" applyAlignment="1" applyProtection="1">
      <alignment horizontal="justify" vertical="center"/>
      <protection/>
    </xf>
    <xf numFmtId="3" fontId="0" fillId="0" borderId="39" xfId="0" applyNumberFormat="1" applyFont="1" applyBorder="1" applyAlignment="1" applyProtection="1">
      <alignment horizontal="right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3" fontId="0" fillId="0" borderId="14" xfId="0" applyNumberFormat="1" applyFont="1" applyBorder="1" applyAlignment="1" applyProtection="1">
      <alignment horizontal="right" vertical="center" wrapText="1"/>
      <protection/>
    </xf>
    <xf numFmtId="0" fontId="1" fillId="5" borderId="0" xfId="0" applyFont="1" applyFill="1" applyBorder="1" applyAlignment="1">
      <alignment horizontal="left" vertical="center"/>
    </xf>
    <xf numFmtId="0" fontId="5" fillId="5" borderId="0" xfId="20" applyFont="1" applyFill="1" applyBorder="1" applyAlignment="1">
      <alignment horizontal="right"/>
      <protection/>
    </xf>
    <xf numFmtId="0" fontId="0" fillId="5" borderId="0" xfId="0" applyFont="1" applyFill="1" applyBorder="1" applyAlignment="1">
      <alignment horizontal="left"/>
    </xf>
    <xf numFmtId="2" fontId="0" fillId="5" borderId="0" xfId="0" applyNumberFormat="1" applyFont="1" applyFill="1" applyBorder="1" applyAlignment="1">
      <alignment/>
    </xf>
    <xf numFmtId="0" fontId="0" fillId="5" borderId="0" xfId="0" applyFont="1" applyFill="1" applyBorder="1" applyAlignment="1">
      <alignment horizontal="right"/>
    </xf>
    <xf numFmtId="49" fontId="0" fillId="5" borderId="0" xfId="0" applyNumberFormat="1" applyFont="1" applyFill="1" applyBorder="1" applyAlignment="1">
      <alignment/>
    </xf>
    <xf numFmtId="0" fontId="1" fillId="5" borderId="0" xfId="0" applyFont="1" applyFill="1" applyBorder="1" applyAlignment="1">
      <alignment horizontal="left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26" xfId="0" applyFont="1" applyBorder="1" applyAlignment="1">
      <alignment vertical="top" wrapText="1"/>
    </xf>
    <xf numFmtId="49" fontId="21" fillId="0" borderId="23" xfId="0" applyNumberFormat="1" applyFont="1" applyBorder="1" applyAlignment="1">
      <alignment horizontal="center" vertical="top" wrapText="1"/>
    </xf>
    <xf numFmtId="49" fontId="21" fillId="0" borderId="27" xfId="0" applyNumberFormat="1" applyFont="1" applyBorder="1" applyAlignment="1">
      <alignment horizontal="center" vertical="top" wrapText="1"/>
    </xf>
    <xf numFmtId="0" fontId="0" fillId="0" borderId="38" xfId="0" applyFont="1" applyBorder="1" applyAlignment="1">
      <alignment vertical="top" wrapText="1"/>
    </xf>
    <xf numFmtId="49" fontId="0" fillId="0" borderId="30" xfId="0" applyNumberFormat="1" applyFont="1" applyBorder="1" applyAlignment="1">
      <alignment horizontal="center" vertical="top" wrapText="1"/>
    </xf>
    <xf numFmtId="49" fontId="0" fillId="0" borderId="1" xfId="0" applyNumberFormat="1" applyFont="1" applyBorder="1" applyAlignment="1">
      <alignment horizontal="center" vertical="top" wrapText="1"/>
    </xf>
    <xf numFmtId="4" fontId="21" fillId="0" borderId="1" xfId="0" applyNumberFormat="1" applyFont="1" applyBorder="1" applyAlignment="1">
      <alignment horizontal="right"/>
    </xf>
    <xf numFmtId="4" fontId="21" fillId="0" borderId="9" xfId="0" applyNumberFormat="1" applyFont="1" applyBorder="1" applyAlignment="1">
      <alignment horizontal="right"/>
    </xf>
    <xf numFmtId="4" fontId="21" fillId="0" borderId="39" xfId="0" applyNumberFormat="1" applyFont="1" applyBorder="1" applyAlignment="1">
      <alignment horizontal="right"/>
    </xf>
    <xf numFmtId="4" fontId="0" fillId="2" borderId="1" xfId="0" applyNumberFormat="1" applyFont="1" applyFill="1" applyBorder="1" applyAlignment="1" applyProtection="1">
      <alignment horizontal="right"/>
      <protection locked="0"/>
    </xf>
    <xf numFmtId="4" fontId="0" fillId="2" borderId="39" xfId="0" applyNumberFormat="1" applyFont="1" applyFill="1" applyBorder="1" applyAlignment="1" applyProtection="1">
      <alignment horizontal="right"/>
      <protection locked="0"/>
    </xf>
    <xf numFmtId="0" fontId="0" fillId="0" borderId="38" xfId="0" applyFont="1" applyBorder="1" applyAlignment="1">
      <alignment horizontal="left" vertical="top" wrapText="1"/>
    </xf>
    <xf numFmtId="0" fontId="21" fillId="0" borderId="0" xfId="0" applyFont="1" applyBorder="1" applyAlignment="1">
      <alignment/>
    </xf>
    <xf numFmtId="0" fontId="5" fillId="0" borderId="38" xfId="0" applyFont="1" applyBorder="1" applyAlignment="1">
      <alignment vertical="top" wrapText="1"/>
    </xf>
    <xf numFmtId="0" fontId="0" fillId="0" borderId="44" xfId="0" applyFont="1" applyBorder="1" applyAlignment="1">
      <alignment vertical="top" wrapText="1"/>
    </xf>
    <xf numFmtId="49" fontId="0" fillId="0" borderId="41" xfId="0" applyNumberFormat="1" applyFont="1" applyBorder="1" applyAlignment="1">
      <alignment horizontal="center" vertical="top" wrapText="1"/>
    </xf>
    <xf numFmtId="49" fontId="0" fillId="0" borderId="42" xfId="0" applyNumberFormat="1" applyFont="1" applyBorder="1" applyAlignment="1">
      <alignment horizontal="center" vertical="top" wrapText="1"/>
    </xf>
    <xf numFmtId="4" fontId="0" fillId="2" borderId="42" xfId="0" applyNumberFormat="1" applyFont="1" applyFill="1" applyBorder="1" applyAlignment="1" applyProtection="1">
      <alignment horizontal="right"/>
      <protection locked="0"/>
    </xf>
    <xf numFmtId="4" fontId="0" fillId="2" borderId="54" xfId="0" applyNumberFormat="1" applyFont="1" applyFill="1" applyBorder="1" applyAlignment="1" applyProtection="1">
      <alignment horizontal="right"/>
      <protection locked="0"/>
    </xf>
    <xf numFmtId="0" fontId="0" fillId="0" borderId="6" xfId="0" applyFont="1" applyBorder="1" applyAlignment="1">
      <alignment horizontal="left" vertical="top" wrapText="1"/>
    </xf>
    <xf numFmtId="49" fontId="0" fillId="0" borderId="51" xfId="0" applyNumberFormat="1" applyFont="1" applyBorder="1" applyAlignment="1">
      <alignment horizontal="center" vertical="top" wrapText="1"/>
    </xf>
    <xf numFmtId="49" fontId="0" fillId="0" borderId="52" xfId="0" applyNumberFormat="1" applyFont="1" applyBorder="1" applyAlignment="1">
      <alignment horizontal="center" vertical="top" wrapText="1"/>
    </xf>
    <xf numFmtId="4" fontId="21" fillId="0" borderId="52" xfId="0" applyNumberFormat="1" applyFont="1" applyBorder="1" applyAlignment="1">
      <alignment horizontal="right"/>
    </xf>
    <xf numFmtId="4" fontId="21" fillId="0" borderId="41" xfId="0" applyNumberFormat="1" applyFont="1" applyBorder="1" applyAlignment="1">
      <alignment horizontal="right"/>
    </xf>
    <xf numFmtId="4" fontId="21" fillId="0" borderId="54" xfId="0" applyNumberFormat="1" applyFont="1" applyBorder="1" applyAlignment="1">
      <alignment horizontal="right"/>
    </xf>
    <xf numFmtId="0" fontId="1" fillId="0" borderId="16" xfId="0" applyFont="1" applyBorder="1" applyAlignment="1">
      <alignment vertical="top" wrapText="1"/>
    </xf>
    <xf numFmtId="49" fontId="0" fillId="0" borderId="10" xfId="0" applyNumberFormat="1" applyFont="1" applyBorder="1" applyAlignment="1">
      <alignment horizontal="center" vertical="top" wrapText="1"/>
    </xf>
    <xf numFmtId="49" fontId="0" fillId="0" borderId="11" xfId="0" applyNumberFormat="1" applyFont="1" applyBorder="1" applyAlignment="1">
      <alignment horizontal="center" vertical="top" wrapText="1"/>
    </xf>
    <xf numFmtId="0" fontId="0" fillId="0" borderId="26" xfId="0" applyFont="1" applyBorder="1" applyAlignment="1">
      <alignment vertical="top" wrapText="1"/>
    </xf>
    <xf numFmtId="49" fontId="0" fillId="0" borderId="23" xfId="0" applyNumberFormat="1" applyFont="1" applyBorder="1" applyAlignment="1">
      <alignment horizontal="center" vertical="top" wrapText="1"/>
    </xf>
    <xf numFmtId="49" fontId="0" fillId="0" borderId="24" xfId="0" applyNumberFormat="1" applyFont="1" applyBorder="1" applyAlignment="1">
      <alignment horizontal="center" vertical="top" wrapText="1"/>
    </xf>
    <xf numFmtId="4" fontId="21" fillId="0" borderId="24" xfId="0" applyNumberFormat="1" applyFont="1" applyBorder="1" applyAlignment="1">
      <alignment horizontal="right"/>
    </xf>
    <xf numFmtId="4" fontId="21" fillId="0" borderId="28" xfId="0" applyNumberFormat="1" applyFont="1" applyBorder="1" applyAlignment="1">
      <alignment horizontal="right"/>
    </xf>
    <xf numFmtId="0" fontId="0" fillId="0" borderId="38" xfId="0" applyFont="1" applyBorder="1" applyAlignment="1">
      <alignment vertical="top"/>
    </xf>
    <xf numFmtId="49" fontId="0" fillId="0" borderId="56" xfId="0" applyNumberFormat="1" applyFont="1" applyBorder="1" applyAlignment="1">
      <alignment horizontal="center" vertical="top" wrapText="1"/>
    </xf>
    <xf numFmtId="4" fontId="21" fillId="0" borderId="42" xfId="0" applyNumberFormat="1" applyFont="1" applyBorder="1" applyAlignment="1">
      <alignment horizontal="right"/>
    </xf>
    <xf numFmtId="49" fontId="0" fillId="0" borderId="0" xfId="0" applyNumberFormat="1" applyFont="1" applyBorder="1" applyAlignment="1">
      <alignment horizontal="center" vertical="top" wrapText="1"/>
    </xf>
    <xf numFmtId="2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vertical="top" wrapText="1"/>
    </xf>
    <xf numFmtId="0" fontId="20" fillId="0" borderId="0" xfId="0" applyFont="1" applyBorder="1" applyAlignment="1">
      <alignment horizontal="left" vertical="center"/>
    </xf>
    <xf numFmtId="49" fontId="0" fillId="0" borderId="0" xfId="0" applyNumberFormat="1" applyFont="1" applyBorder="1" applyAlignment="1">
      <alignment vertical="top"/>
    </xf>
    <xf numFmtId="2" fontId="0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/>
    </xf>
    <xf numFmtId="0" fontId="1" fillId="0" borderId="33" xfId="0" applyFont="1" applyBorder="1" applyAlignment="1">
      <alignment vertical="center"/>
    </xf>
    <xf numFmtId="49" fontId="5" fillId="0" borderId="34" xfId="0" applyNumberFormat="1" applyFont="1" applyBorder="1" applyAlignment="1">
      <alignment horizontal="center" vertical="center"/>
    </xf>
    <xf numFmtId="49" fontId="5" fillId="0" borderId="50" xfId="0" applyNumberFormat="1" applyFont="1" applyBorder="1" applyAlignment="1">
      <alignment horizontal="center" vertical="center"/>
    </xf>
    <xf numFmtId="2" fontId="11" fillId="0" borderId="19" xfId="0" applyNumberFormat="1" applyFont="1" applyBorder="1" applyAlignment="1">
      <alignment horizontal="center" vertical="top" wrapText="1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49" fontId="0" fillId="0" borderId="52" xfId="0" applyNumberFormat="1" applyFont="1" applyBorder="1" applyAlignment="1">
      <alignment horizontal="center" vertical="center"/>
    </xf>
    <xf numFmtId="4" fontId="21" fillId="0" borderId="52" xfId="0" applyNumberFormat="1" applyFont="1" applyBorder="1" applyAlignment="1">
      <alignment horizontal="right" vertical="center"/>
    </xf>
    <xf numFmtId="4" fontId="21" fillId="0" borderId="9" xfId="0" applyNumberFormat="1" applyFont="1" applyBorder="1" applyAlignment="1">
      <alignment horizontal="right" vertical="center"/>
    </xf>
    <xf numFmtId="0" fontId="0" fillId="0" borderId="38" xfId="0" applyFont="1" applyBorder="1" applyAlignment="1">
      <alignment vertical="center"/>
    </xf>
    <xf numFmtId="0" fontId="0" fillId="0" borderId="30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4" fontId="0" fillId="2" borderId="1" xfId="0" applyNumberFormat="1" applyFont="1" applyFill="1" applyBorder="1" applyAlignment="1" applyProtection="1">
      <alignment horizontal="right" vertical="center"/>
      <protection locked="0"/>
    </xf>
    <xf numFmtId="4" fontId="0" fillId="2" borderId="39" xfId="0" applyNumberFormat="1" applyFont="1" applyFill="1" applyBorder="1" applyAlignment="1" applyProtection="1">
      <alignment horizontal="right" vertical="center"/>
      <protection locked="0"/>
    </xf>
    <xf numFmtId="4" fontId="21" fillId="0" borderId="1" xfId="0" applyNumberFormat="1" applyFont="1" applyBorder="1" applyAlignment="1">
      <alignment horizontal="right" vertical="center"/>
    </xf>
    <xf numFmtId="4" fontId="21" fillId="0" borderId="39" xfId="0" applyNumberFormat="1" applyFont="1" applyBorder="1" applyAlignment="1">
      <alignment horizontal="right" vertical="center"/>
    </xf>
    <xf numFmtId="4" fontId="0" fillId="2" borderId="32" xfId="0" applyNumberFormat="1" applyFont="1" applyFill="1" applyBorder="1" applyAlignment="1" applyProtection="1">
      <alignment horizontal="right" vertical="center"/>
      <protection locked="0"/>
    </xf>
    <xf numFmtId="4" fontId="0" fillId="2" borderId="58" xfId="0" applyNumberFormat="1" applyFont="1" applyFill="1" applyBorder="1" applyAlignment="1" applyProtection="1">
      <alignment horizontal="right" vertical="center"/>
      <protection locked="0"/>
    </xf>
    <xf numFmtId="49" fontId="0" fillId="0" borderId="37" xfId="0" applyNumberFormat="1" applyFont="1" applyBorder="1" applyAlignment="1">
      <alignment horizontal="center" vertical="center"/>
    </xf>
    <xf numFmtId="4" fontId="0" fillId="2" borderId="24" xfId="0" applyNumberFormat="1" applyFont="1" applyFill="1" applyBorder="1" applyAlignment="1" applyProtection="1">
      <alignment horizontal="right" vertical="center"/>
      <protection locked="0"/>
    </xf>
    <xf numFmtId="4" fontId="0" fillId="2" borderId="28" xfId="0" applyNumberFormat="1" applyFont="1" applyFill="1" applyBorder="1" applyAlignment="1" applyProtection="1">
      <alignment horizontal="right" vertical="center"/>
      <protection locked="0"/>
    </xf>
    <xf numFmtId="0" fontId="0" fillId="0" borderId="30" xfId="0" applyFont="1" applyBorder="1" applyAlignment="1">
      <alignment horizontal="center" vertical="center" wrapText="1"/>
    </xf>
    <xf numFmtId="4" fontId="21" fillId="0" borderId="1" xfId="0" applyNumberFormat="1" applyFont="1" applyFill="1" applyBorder="1" applyAlignment="1" applyProtection="1">
      <alignment horizontal="right" vertical="center"/>
      <protection/>
    </xf>
    <xf numFmtId="4" fontId="21" fillId="0" borderId="39" xfId="0" applyNumberFormat="1" applyFont="1" applyFill="1" applyBorder="1" applyAlignment="1" applyProtection="1">
      <alignment horizontal="right" vertical="center"/>
      <protection/>
    </xf>
    <xf numFmtId="0" fontId="0" fillId="0" borderId="44" xfId="0" applyFont="1" applyBorder="1" applyAlignment="1">
      <alignment vertical="center"/>
    </xf>
    <xf numFmtId="0" fontId="0" fillId="0" borderId="56" xfId="0" applyFont="1" applyBorder="1" applyAlignment="1">
      <alignment horizontal="center" vertical="center" wrapText="1"/>
    </xf>
    <xf numFmtId="49" fontId="0" fillId="0" borderId="42" xfId="0" applyNumberFormat="1" applyFont="1" applyBorder="1" applyAlignment="1">
      <alignment horizontal="center" vertical="center"/>
    </xf>
    <xf numFmtId="4" fontId="21" fillId="0" borderId="42" xfId="0" applyNumberFormat="1" applyFont="1" applyBorder="1" applyAlignment="1">
      <alignment horizontal="right" vertical="center"/>
    </xf>
    <xf numFmtId="4" fontId="21" fillId="0" borderId="54" xfId="0" applyNumberFormat="1" applyFont="1" applyBorder="1" applyAlignment="1">
      <alignment horizontal="right" vertical="center"/>
    </xf>
    <xf numFmtId="0" fontId="1" fillId="0" borderId="6" xfId="0" applyFont="1" applyBorder="1" applyAlignment="1">
      <alignment vertical="center"/>
    </xf>
    <xf numFmtId="0" fontId="0" fillId="0" borderId="51" xfId="0" applyFont="1" applyBorder="1" applyAlignment="1">
      <alignment horizontal="center" vertical="center"/>
    </xf>
    <xf numFmtId="4" fontId="11" fillId="0" borderId="52" xfId="0" applyNumberFormat="1" applyFont="1" applyBorder="1" applyAlignment="1">
      <alignment horizontal="center" vertical="center"/>
    </xf>
    <xf numFmtId="4" fontId="11" fillId="0" borderId="9" xfId="0" applyNumberFormat="1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 wrapText="1"/>
    </xf>
    <xf numFmtId="4" fontId="21" fillId="0" borderId="1" xfId="0" applyNumberFormat="1" applyFont="1" applyBorder="1" applyAlignment="1" applyProtection="1">
      <alignment horizontal="right" vertical="center"/>
      <protection/>
    </xf>
    <xf numFmtId="4" fontId="21" fillId="0" borderId="39" xfId="0" applyNumberFormat="1" applyFont="1" applyBorder="1" applyAlignment="1" applyProtection="1">
      <alignment horizontal="right" vertical="center"/>
      <protection/>
    </xf>
    <xf numFmtId="0" fontId="1" fillId="0" borderId="38" xfId="0" applyFont="1" applyBorder="1" applyAlignment="1">
      <alignment vertical="center"/>
    </xf>
    <xf numFmtId="0" fontId="1" fillId="0" borderId="44" xfId="0" applyFont="1" applyBorder="1" applyAlignment="1">
      <alignment vertical="center"/>
    </xf>
    <xf numFmtId="0" fontId="0" fillId="0" borderId="56" xfId="0" applyFont="1" applyBorder="1" applyAlignment="1">
      <alignment horizontal="center" vertical="center"/>
    </xf>
    <xf numFmtId="0" fontId="0" fillId="5" borderId="0" xfId="0" applyFont="1" applyFill="1" applyBorder="1" applyAlignment="1">
      <alignment vertical="center"/>
    </xf>
    <xf numFmtId="0" fontId="0" fillId="5" borderId="0" xfId="0" applyFont="1" applyFill="1" applyBorder="1" applyAlignment="1">
      <alignment horizontal="center" vertical="center"/>
    </xf>
    <xf numFmtId="2" fontId="1" fillId="0" borderId="70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0" fontId="1" fillId="0" borderId="65" xfId="0" applyFont="1" applyBorder="1" applyAlignment="1">
      <alignment vertical="center"/>
    </xf>
    <xf numFmtId="49" fontId="0" fillId="0" borderId="51" xfId="0" applyNumberFormat="1" applyFont="1" applyBorder="1" applyAlignment="1">
      <alignment horizontal="center" vertical="center"/>
    </xf>
    <xf numFmtId="4" fontId="21" fillId="0" borderId="0" xfId="0" applyNumberFormat="1" applyFont="1" applyBorder="1" applyAlignment="1">
      <alignment horizontal="right" vertical="center"/>
    </xf>
    <xf numFmtId="49" fontId="0" fillId="0" borderId="5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/>
    </xf>
    <xf numFmtId="0" fontId="0" fillId="5" borderId="0" xfId="0" applyFont="1" applyFill="1" applyBorder="1" applyAlignment="1" applyProtection="1">
      <alignment/>
      <protection/>
    </xf>
    <xf numFmtId="0" fontId="1" fillId="5" borderId="0" xfId="0" applyFont="1" applyFill="1" applyBorder="1" applyAlignment="1" applyProtection="1">
      <alignment horizontal="center" vertical="center"/>
      <protection/>
    </xf>
    <xf numFmtId="0" fontId="5" fillId="5" borderId="0" xfId="0" applyFont="1" applyFill="1" applyBorder="1" applyAlignment="1" applyProtection="1">
      <alignment/>
      <protection/>
    </xf>
    <xf numFmtId="14" fontId="2" fillId="5" borderId="0" xfId="0" applyNumberFormat="1" applyFont="1" applyFill="1" applyBorder="1" applyAlignment="1" applyProtection="1">
      <alignment horizontal="right"/>
      <protection/>
    </xf>
    <xf numFmtId="0" fontId="1" fillId="5" borderId="13" xfId="0" applyFont="1" applyFill="1" applyBorder="1" applyAlignment="1" applyProtection="1">
      <alignment horizontal="center" vertical="center"/>
      <protection/>
    </xf>
    <xf numFmtId="0" fontId="1" fillId="5" borderId="45" xfId="0" applyFont="1" applyFill="1" applyBorder="1" applyAlignment="1" applyProtection="1">
      <alignment horizontal="center" vertical="center"/>
      <protection/>
    </xf>
    <xf numFmtId="0" fontId="1" fillId="5" borderId="34" xfId="0" applyFont="1" applyFill="1" applyBorder="1" applyAlignment="1" applyProtection="1">
      <alignment horizontal="center" vertical="center"/>
      <protection/>
    </xf>
    <xf numFmtId="0" fontId="1" fillId="0" borderId="50" xfId="0" applyFont="1" applyBorder="1" applyAlignment="1" applyProtection="1">
      <alignment horizontal="center" vertical="center" wrapText="1"/>
      <protection/>
    </xf>
    <xf numFmtId="3" fontId="1" fillId="0" borderId="50" xfId="0" applyNumberFormat="1" applyFont="1" applyBorder="1" applyAlignment="1" applyProtection="1">
      <alignment horizontal="right" wrapText="1"/>
      <protection/>
    </xf>
    <xf numFmtId="3" fontId="1" fillId="0" borderId="36" xfId="0" applyNumberFormat="1" applyFont="1" applyBorder="1" applyAlignment="1" applyProtection="1">
      <alignment horizontal="right" wrapText="1"/>
      <protection/>
    </xf>
    <xf numFmtId="0" fontId="1" fillId="5" borderId="65" xfId="0" applyFont="1" applyFill="1" applyBorder="1" applyAlignment="1" applyProtection="1">
      <alignment vertical="center"/>
      <protection/>
    </xf>
    <xf numFmtId="0" fontId="0" fillId="5" borderId="71" xfId="0" applyFont="1" applyFill="1" applyBorder="1" applyAlignment="1" applyProtection="1">
      <alignment vertical="center"/>
      <protection/>
    </xf>
    <xf numFmtId="0" fontId="0" fillId="5" borderId="57" xfId="0" applyFont="1" applyFill="1" applyBorder="1" applyAlignment="1" applyProtection="1">
      <alignment vertical="center"/>
      <protection/>
    </xf>
    <xf numFmtId="0" fontId="0" fillId="0" borderId="51" xfId="0" applyFont="1" applyBorder="1" applyAlignment="1" applyProtection="1">
      <alignment horizontal="center" vertical="center"/>
      <protection/>
    </xf>
    <xf numFmtId="0" fontId="0" fillId="0" borderId="52" xfId="0" applyFont="1" applyBorder="1" applyAlignment="1" applyProtection="1">
      <alignment horizontal="center" vertical="center"/>
      <protection/>
    </xf>
    <xf numFmtId="3" fontId="0" fillId="0" borderId="52" xfId="0" applyNumberFormat="1" applyFont="1" applyFill="1" applyBorder="1" applyAlignment="1" applyProtection="1">
      <alignment horizontal="right" vertical="center"/>
      <protection/>
    </xf>
    <xf numFmtId="3" fontId="0" fillId="0" borderId="9" xfId="0" applyNumberFormat="1" applyFont="1" applyFill="1" applyBorder="1" applyAlignment="1" applyProtection="1">
      <alignment horizontal="right" vertical="center"/>
      <protection/>
    </xf>
    <xf numFmtId="0" fontId="0" fillId="5" borderId="66" xfId="0" applyFont="1" applyFill="1" applyBorder="1" applyAlignment="1" applyProtection="1">
      <alignment vertical="center"/>
      <protection/>
    </xf>
    <xf numFmtId="0" fontId="0" fillId="5" borderId="59" xfId="0" applyFont="1" applyFill="1" applyBorder="1" applyAlignment="1" applyProtection="1">
      <alignment vertical="center"/>
      <protection/>
    </xf>
    <xf numFmtId="0" fontId="0" fillId="5" borderId="29" xfId="0" applyFont="1" applyFill="1" applyBorder="1" applyAlignment="1" applyProtection="1">
      <alignment vertical="center"/>
      <protection/>
    </xf>
    <xf numFmtId="3" fontId="0" fillId="0" borderId="39" xfId="0" applyNumberFormat="1" applyFont="1" applyFill="1" applyBorder="1" applyAlignment="1" applyProtection="1">
      <alignment horizontal="right" vertical="center"/>
      <protection/>
    </xf>
    <xf numFmtId="3" fontId="0" fillId="2" borderId="39" xfId="0" applyNumberFormat="1" applyFont="1" applyFill="1" applyBorder="1" applyAlignment="1" applyProtection="1">
      <alignment horizontal="right" vertical="center"/>
      <protection locked="0"/>
    </xf>
    <xf numFmtId="0" fontId="0" fillId="0" borderId="24" xfId="0" applyFont="1" applyBorder="1" applyAlignment="1" applyProtection="1">
      <alignment horizontal="center" vertical="center"/>
      <protection/>
    </xf>
    <xf numFmtId="0" fontId="1" fillId="5" borderId="59" xfId="0" applyFont="1" applyFill="1" applyBorder="1" applyAlignment="1" applyProtection="1">
      <alignment horizontal="right" vertical="center"/>
      <protection/>
    </xf>
    <xf numFmtId="3" fontId="0" fillId="2" borderId="29" xfId="0" applyNumberFormat="1" applyFont="1" applyFill="1" applyBorder="1" applyAlignment="1" applyProtection="1">
      <alignment horizontal="right" vertical="center"/>
      <protection locked="0"/>
    </xf>
    <xf numFmtId="0" fontId="1" fillId="5" borderId="66" xfId="0" applyFont="1" applyFill="1" applyBorder="1" applyAlignment="1" applyProtection="1">
      <alignment vertical="center"/>
      <protection/>
    </xf>
    <xf numFmtId="0" fontId="0" fillId="5" borderId="59" xfId="0" applyFont="1" applyFill="1" applyBorder="1" applyAlignment="1" applyProtection="1">
      <alignment horizontal="right" vertical="center"/>
      <protection/>
    </xf>
    <xf numFmtId="0" fontId="0" fillId="0" borderId="50" xfId="0" applyFont="1" applyBorder="1" applyAlignment="1" applyProtection="1">
      <alignment horizontal="center" vertical="center"/>
      <protection/>
    </xf>
    <xf numFmtId="3" fontId="0" fillId="2" borderId="58" xfId="0" applyNumberFormat="1" applyFont="1" applyFill="1" applyBorder="1" applyAlignment="1" applyProtection="1">
      <alignment horizontal="right" vertical="center"/>
      <protection locked="0"/>
    </xf>
    <xf numFmtId="0" fontId="1" fillId="5" borderId="10" xfId="0" applyFont="1" applyFill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3" fontId="1" fillId="0" borderId="11" xfId="0" applyNumberFormat="1" applyFont="1" applyBorder="1" applyAlignment="1" applyProtection="1">
      <alignment horizontal="right" wrapText="1"/>
      <protection/>
    </xf>
    <xf numFmtId="3" fontId="1" fillId="0" borderId="14" xfId="0" applyNumberFormat="1" applyFont="1" applyBorder="1" applyAlignment="1" applyProtection="1">
      <alignment horizontal="right" wrapText="1"/>
      <protection/>
    </xf>
    <xf numFmtId="3" fontId="0" fillId="2" borderId="24" xfId="0" applyNumberFormat="1" applyFont="1" applyFill="1" applyBorder="1" applyAlignment="1" applyProtection="1">
      <alignment horizontal="right" vertical="center"/>
      <protection locked="0"/>
    </xf>
    <xf numFmtId="3" fontId="0" fillId="2" borderId="28" xfId="0" applyNumberFormat="1" applyFont="1" applyFill="1" applyBorder="1" applyAlignment="1" applyProtection="1">
      <alignment horizontal="right" vertical="center"/>
      <protection locked="0"/>
    </xf>
    <xf numFmtId="0" fontId="0" fillId="5" borderId="65" xfId="0" applyFont="1" applyFill="1" applyBorder="1" applyAlignment="1" applyProtection="1">
      <alignment vertical="center"/>
      <protection/>
    </xf>
    <xf numFmtId="0" fontId="0" fillId="5" borderId="74" xfId="0" applyFont="1" applyFill="1" applyBorder="1" applyAlignment="1" applyProtection="1">
      <alignment vertical="center"/>
      <protection/>
    </xf>
    <xf numFmtId="0" fontId="0" fillId="5" borderId="75" xfId="0" applyFont="1" applyFill="1" applyBorder="1" applyAlignment="1" applyProtection="1">
      <alignment vertical="center"/>
      <protection/>
    </xf>
    <xf numFmtId="0" fontId="0" fillId="5" borderId="40" xfId="0" applyFont="1" applyFill="1" applyBorder="1" applyAlignment="1" applyProtection="1">
      <alignment vertical="center"/>
      <protection/>
    </xf>
    <xf numFmtId="0" fontId="0" fillId="5" borderId="0" xfId="0" applyFont="1" applyFill="1" applyBorder="1" applyAlignment="1" applyProtection="1">
      <alignment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3" fontId="0" fillId="0" borderId="19" xfId="0" applyNumberFormat="1" applyFont="1" applyBorder="1" applyAlignment="1" applyProtection="1">
      <alignment horizontal="right" vertical="center"/>
      <protection/>
    </xf>
    <xf numFmtId="3" fontId="0" fillId="0" borderId="3" xfId="0" applyNumberFormat="1" applyFont="1" applyBorder="1" applyAlignment="1" applyProtection="1">
      <alignment horizontal="right" vertical="center"/>
      <protection/>
    </xf>
    <xf numFmtId="0" fontId="0" fillId="0" borderId="1" xfId="0" applyFont="1" applyFill="1" applyBorder="1" applyAlignment="1" applyProtection="1">
      <alignment horizontal="center" vertical="center"/>
      <protection/>
    </xf>
    <xf numFmtId="0" fontId="0" fillId="0" borderId="31" xfId="0" applyFont="1" applyBorder="1" applyAlignment="1" applyProtection="1">
      <alignment vertical="center"/>
      <protection/>
    </xf>
    <xf numFmtId="0" fontId="0" fillId="0" borderId="76" xfId="0" applyFont="1" applyBorder="1" applyAlignment="1" applyProtection="1">
      <alignment vertical="center"/>
      <protection/>
    </xf>
    <xf numFmtId="0" fontId="0" fillId="0" borderId="41" xfId="0" applyFont="1" applyBorder="1" applyAlignment="1" applyProtection="1">
      <alignment vertical="center"/>
      <protection/>
    </xf>
    <xf numFmtId="0" fontId="0" fillId="0" borderId="42" xfId="0" applyFont="1" applyFill="1" applyBorder="1" applyAlignment="1" applyProtection="1">
      <alignment horizontal="center" vertical="center"/>
      <protection/>
    </xf>
    <xf numFmtId="3" fontId="0" fillId="2" borderId="42" xfId="0" applyNumberFormat="1" applyFont="1" applyFill="1" applyBorder="1" applyAlignment="1" applyProtection="1">
      <alignment horizontal="right" vertical="center"/>
      <protection locked="0"/>
    </xf>
    <xf numFmtId="3" fontId="0" fillId="2" borderId="54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Border="1" applyAlignment="1" applyProtection="1">
      <alignment/>
      <protection/>
    </xf>
    <xf numFmtId="0" fontId="0" fillId="0" borderId="3" xfId="0" applyFont="1" applyBorder="1" applyAlignment="1">
      <alignment horizontal="right" vertical="center" wrapText="1"/>
    </xf>
    <xf numFmtId="0" fontId="0" fillId="0" borderId="72" xfId="0" applyFont="1" applyBorder="1" applyAlignment="1">
      <alignment/>
    </xf>
    <xf numFmtId="0" fontId="0" fillId="2" borderId="72" xfId="0" applyFont="1" applyFill="1" applyBorder="1" applyAlignment="1" applyProtection="1">
      <alignment/>
      <protection locked="0"/>
    </xf>
    <xf numFmtId="0" fontId="12" fillId="0" borderId="24" xfId="0" applyFont="1" applyBorder="1" applyAlignment="1">
      <alignment vertical="center" wrapText="1"/>
    </xf>
    <xf numFmtId="3" fontId="12" fillId="2" borderId="24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16" xfId="0" applyNumberFormat="1" applyFont="1" applyFill="1" applyBorder="1" applyAlignment="1" applyProtection="1">
      <alignment vertical="center"/>
      <protection/>
    </xf>
    <xf numFmtId="3" fontId="12" fillId="2" borderId="32" xfId="0" applyNumberFormat="1" applyFont="1" applyFill="1" applyBorder="1" applyAlignment="1" applyProtection="1">
      <alignment horizontal="right" vertical="center" wrapText="1"/>
      <protection locked="0"/>
    </xf>
    <xf numFmtId="3" fontId="13" fillId="2" borderId="16" xfId="0" applyNumberFormat="1" applyFont="1" applyFill="1" applyBorder="1" applyAlignment="1" applyProtection="1">
      <alignment horizontal="right" vertical="center" wrapText="1"/>
      <protection locked="0"/>
    </xf>
    <xf numFmtId="3" fontId="13" fillId="0" borderId="16" xfId="0" applyNumberFormat="1" applyFont="1" applyBorder="1" applyAlignment="1">
      <alignment horizontal="right" vertical="center" wrapText="1"/>
    </xf>
    <xf numFmtId="3" fontId="1" fillId="2" borderId="16" xfId="0" applyNumberFormat="1" applyFont="1" applyFill="1" applyBorder="1" applyAlignment="1" applyProtection="1">
      <alignment vertical="center"/>
      <protection locked="0"/>
    </xf>
    <xf numFmtId="0" fontId="0" fillId="0" borderId="24" xfId="0" applyFont="1" applyBorder="1" applyAlignment="1">
      <alignment/>
    </xf>
    <xf numFmtId="0" fontId="1" fillId="0" borderId="0" xfId="22" applyFont="1" applyFill="1" applyAlignment="1" applyProtection="1">
      <alignment vertical="center"/>
      <protection locked="0"/>
    </xf>
    <xf numFmtId="0" fontId="0" fillId="0" borderId="0" xfId="22" applyFont="1" applyFill="1" applyAlignment="1" applyProtection="1">
      <alignment vertical="center"/>
      <protection locked="0"/>
    </xf>
    <xf numFmtId="0" fontId="1" fillId="0" borderId="0" xfId="22" applyFont="1" applyFill="1" applyBorder="1" applyAlignment="1" applyProtection="1">
      <alignment horizontal="center" vertical="center"/>
      <protection locked="0"/>
    </xf>
    <xf numFmtId="0" fontId="0" fillId="0" borderId="0" xfId="22" applyFont="1" applyFill="1" applyAlignment="1">
      <alignment vertical="center"/>
      <protection/>
    </xf>
    <xf numFmtId="0" fontId="0" fillId="0" borderId="76" xfId="22" applyFont="1" applyFill="1" applyBorder="1" applyAlignment="1" applyProtection="1">
      <alignment vertical="center"/>
      <protection locked="0"/>
    </xf>
    <xf numFmtId="0" fontId="1" fillId="0" borderId="76" xfId="22" applyFont="1" applyFill="1" applyBorder="1" applyAlignment="1" applyProtection="1">
      <alignment horizontal="right" vertical="center"/>
      <protection locked="0"/>
    </xf>
    <xf numFmtId="0" fontId="0" fillId="0" borderId="16" xfId="0" applyFont="1" applyBorder="1" applyAlignment="1" applyProtection="1">
      <alignment horizontal="center" vertical="center" wrapText="1"/>
      <protection locked="0"/>
    </xf>
    <xf numFmtId="0" fontId="0" fillId="0" borderId="12" xfId="22" applyFont="1" applyFill="1" applyBorder="1" applyAlignment="1" applyProtection="1">
      <alignment horizontal="center" vertical="center" wrapText="1"/>
      <protection locked="0"/>
    </xf>
    <xf numFmtId="0" fontId="0" fillId="0" borderId="16" xfId="22" applyFont="1" applyFill="1" applyBorder="1" applyAlignment="1" applyProtection="1">
      <alignment horizontal="center" vertical="center" wrapText="1"/>
      <protection locked="0"/>
    </xf>
    <xf numFmtId="0" fontId="0" fillId="0" borderId="33" xfId="22" applyFont="1" applyFill="1" applyBorder="1" applyAlignment="1" applyProtection="1">
      <alignment horizontal="center" vertical="center" wrapText="1"/>
      <protection locked="0"/>
    </xf>
    <xf numFmtId="0" fontId="0" fillId="0" borderId="77" xfId="22" applyFont="1" applyFill="1" applyBorder="1" applyAlignment="1" applyProtection="1">
      <alignment vertical="center" wrapText="1"/>
      <protection locked="0"/>
    </xf>
    <xf numFmtId="0" fontId="9" fillId="0" borderId="14" xfId="22" applyFont="1" applyFill="1" applyBorder="1" applyAlignment="1" applyProtection="1">
      <alignment vertical="center"/>
      <protection locked="0"/>
    </xf>
    <xf numFmtId="0" fontId="9" fillId="0" borderId="53" xfId="22" applyFont="1" applyFill="1" applyBorder="1" applyAlignment="1" applyProtection="1">
      <alignment vertical="center"/>
      <protection locked="0"/>
    </xf>
    <xf numFmtId="0" fontId="9" fillId="0" borderId="76" xfId="22" applyFont="1" applyFill="1" applyBorder="1" applyAlignment="1" applyProtection="1">
      <alignment vertical="center"/>
      <protection locked="0"/>
    </xf>
    <xf numFmtId="0" fontId="17" fillId="0" borderId="78" xfId="22" applyFont="1" applyFill="1" applyBorder="1" applyAlignment="1" applyProtection="1">
      <alignment vertical="center"/>
      <protection locked="0"/>
    </xf>
    <xf numFmtId="0" fontId="9" fillId="0" borderId="53" xfId="22" applyFont="1" applyFill="1" applyBorder="1" applyAlignment="1" applyProtection="1">
      <alignment horizontal="center" vertical="center"/>
      <protection locked="0"/>
    </xf>
    <xf numFmtId="0" fontId="17" fillId="0" borderId="76" xfId="22" applyFont="1" applyFill="1" applyBorder="1" applyAlignment="1" applyProtection="1">
      <alignment vertical="center"/>
      <protection locked="0"/>
    </xf>
    <xf numFmtId="0" fontId="9" fillId="0" borderId="70" xfId="22" applyFont="1" applyFill="1" applyBorder="1" applyAlignment="1" applyProtection="1">
      <alignment horizontal="center" vertical="center"/>
      <protection locked="0"/>
    </xf>
    <xf numFmtId="0" fontId="9" fillId="0" borderId="0" xfId="22" applyFont="1" applyFill="1" applyAlignment="1" applyProtection="1">
      <alignment vertical="center"/>
      <protection locked="0"/>
    </xf>
    <xf numFmtId="0" fontId="9" fillId="0" borderId="0" xfId="22" applyFont="1" applyFill="1" applyAlignment="1">
      <alignment vertical="center"/>
      <protection/>
    </xf>
    <xf numFmtId="0" fontId="0" fillId="0" borderId="14" xfId="22" applyFont="1" applyFill="1" applyBorder="1" applyAlignment="1" applyProtection="1">
      <alignment horizontal="center" vertical="center"/>
      <protection locked="0"/>
    </xf>
    <xf numFmtId="0" fontId="1" fillId="0" borderId="64" xfId="22" applyFont="1" applyFill="1" applyBorder="1" applyAlignment="1" applyProtection="1">
      <alignment vertical="center"/>
      <protection locked="0"/>
    </xf>
    <xf numFmtId="0" fontId="0" fillId="0" borderId="21" xfId="22" applyFont="1" applyFill="1" applyBorder="1" applyAlignment="1" applyProtection="1">
      <alignment vertical="center"/>
      <protection locked="0"/>
    </xf>
    <xf numFmtId="0" fontId="0" fillId="0" borderId="60" xfId="22" applyFont="1" applyFill="1" applyBorder="1" applyAlignment="1" applyProtection="1">
      <alignment vertical="center"/>
      <protection locked="0"/>
    </xf>
    <xf numFmtId="4" fontId="1" fillId="0" borderId="64" xfId="22" applyNumberFormat="1" applyFont="1" applyFill="1" applyBorder="1" applyAlignment="1" applyProtection="1">
      <alignment vertical="center"/>
      <protection hidden="1"/>
    </xf>
    <xf numFmtId="4" fontId="1" fillId="0" borderId="16" xfId="22" applyNumberFormat="1" applyFont="1" applyFill="1" applyBorder="1" applyAlignment="1" applyProtection="1">
      <alignment vertical="center"/>
      <protection hidden="1"/>
    </xf>
    <xf numFmtId="4" fontId="1" fillId="0" borderId="79" xfId="22" applyNumberFormat="1" applyFont="1" applyFill="1" applyBorder="1" applyAlignment="1" applyProtection="1">
      <alignment vertical="center"/>
      <protection hidden="1"/>
    </xf>
    <xf numFmtId="0" fontId="0" fillId="0" borderId="80" xfId="22" applyFont="1" applyFill="1" applyBorder="1" applyAlignment="1" applyProtection="1">
      <alignment horizontal="center" vertical="center"/>
      <protection locked="0"/>
    </xf>
    <xf numFmtId="0" fontId="0" fillId="0" borderId="48" xfId="22" applyFont="1" applyFill="1" applyBorder="1" applyAlignment="1" applyProtection="1">
      <alignment horizontal="center" vertical="center"/>
      <protection locked="0"/>
    </xf>
    <xf numFmtId="0" fontId="0" fillId="0" borderId="81" xfId="22" applyFont="1" applyFill="1" applyBorder="1" applyAlignment="1" applyProtection="1">
      <alignment vertical="center"/>
      <protection locked="0"/>
    </xf>
    <xf numFmtId="4" fontId="0" fillId="0" borderId="82" xfId="22" applyNumberFormat="1" applyFont="1" applyFill="1" applyBorder="1" applyAlignment="1" applyProtection="1">
      <alignment vertical="center"/>
      <protection hidden="1"/>
    </xf>
    <xf numFmtId="0" fontId="0" fillId="0" borderId="83" xfId="22" applyFont="1" applyFill="1" applyBorder="1" applyAlignment="1" applyProtection="1">
      <alignment horizontal="center" vertical="center"/>
      <protection locked="0"/>
    </xf>
    <xf numFmtId="0" fontId="0" fillId="0" borderId="84" xfId="22" applyFont="1" applyFill="1" applyBorder="1" applyAlignment="1" applyProtection="1">
      <alignment horizontal="center" vertical="center"/>
      <protection locked="0"/>
    </xf>
    <xf numFmtId="4" fontId="0" fillId="0" borderId="85" xfId="22" applyNumberFormat="1" applyFont="1" applyFill="1" applyBorder="1" applyAlignment="1" applyProtection="1">
      <alignment vertical="center"/>
      <protection hidden="1"/>
    </xf>
    <xf numFmtId="0" fontId="0" fillId="0" borderId="84" xfId="22" applyFont="1" applyFill="1" applyBorder="1" applyAlignment="1" applyProtection="1">
      <alignment vertical="center"/>
      <protection locked="0"/>
    </xf>
    <xf numFmtId="0" fontId="0" fillId="0" borderId="86" xfId="22" applyFont="1" applyFill="1" applyBorder="1" applyAlignment="1" applyProtection="1">
      <alignment horizontal="center" vertical="center"/>
      <protection locked="0"/>
    </xf>
    <xf numFmtId="0" fontId="0" fillId="0" borderId="87" xfId="22" applyFont="1" applyFill="1" applyBorder="1" applyAlignment="1" applyProtection="1">
      <alignment horizontal="center" vertical="center"/>
      <protection locked="0"/>
    </xf>
    <xf numFmtId="0" fontId="0" fillId="0" borderId="88" xfId="22" applyFont="1" applyFill="1" applyBorder="1" applyAlignment="1" applyProtection="1">
      <alignment vertical="center"/>
      <protection locked="0"/>
    </xf>
    <xf numFmtId="0" fontId="0" fillId="0" borderId="89" xfId="22" applyFont="1" applyFill="1" applyBorder="1" applyAlignment="1" applyProtection="1">
      <alignment vertical="center"/>
      <protection locked="0"/>
    </xf>
    <xf numFmtId="0" fontId="0" fillId="0" borderId="90" xfId="22" applyFont="1" applyFill="1" applyBorder="1" applyAlignment="1" applyProtection="1">
      <alignment horizontal="center" vertical="center"/>
      <protection locked="0"/>
    </xf>
    <xf numFmtId="0" fontId="0" fillId="0" borderId="53" xfId="22" applyFont="1" applyFill="1" applyBorder="1" applyAlignment="1" applyProtection="1">
      <alignment horizontal="center" vertical="center"/>
      <protection locked="0"/>
    </xf>
    <xf numFmtId="0" fontId="0" fillId="0" borderId="91" xfId="22" applyFont="1" applyFill="1" applyBorder="1" applyAlignment="1" applyProtection="1">
      <alignment vertical="center"/>
      <protection locked="0"/>
    </xf>
    <xf numFmtId="4" fontId="0" fillId="0" borderId="92" xfId="22" applyNumberFormat="1" applyFont="1" applyFill="1" applyBorder="1" applyAlignment="1" applyProtection="1">
      <alignment vertical="center"/>
      <protection hidden="1"/>
    </xf>
    <xf numFmtId="4" fontId="0" fillId="0" borderId="16" xfId="22" applyNumberFormat="1" applyFont="1" applyFill="1" applyBorder="1" applyAlignment="1" applyProtection="1">
      <alignment vertical="center"/>
      <protection hidden="1"/>
    </xf>
    <xf numFmtId="0" fontId="0" fillId="0" borderId="93" xfId="22" applyFont="1" applyFill="1" applyBorder="1" applyAlignment="1" applyProtection="1">
      <alignment vertical="center"/>
      <protection locked="0"/>
    </xf>
    <xf numFmtId="0" fontId="0" fillId="0" borderId="94" xfId="22" applyFont="1" applyFill="1" applyBorder="1" applyAlignment="1" applyProtection="1">
      <alignment vertical="center"/>
      <protection locked="0"/>
    </xf>
    <xf numFmtId="0" fontId="0" fillId="0" borderId="95" xfId="22" applyFont="1" applyFill="1" applyBorder="1" applyAlignment="1" applyProtection="1">
      <alignment vertical="center"/>
      <protection locked="0"/>
    </xf>
    <xf numFmtId="0" fontId="0" fillId="0" borderId="96" xfId="22" applyFont="1" applyFill="1" applyBorder="1" applyAlignment="1" applyProtection="1">
      <alignment vertical="center"/>
      <protection locked="0"/>
    </xf>
    <xf numFmtId="0" fontId="0" fillId="0" borderId="97" xfId="22" applyFont="1" applyFill="1" applyBorder="1" applyAlignment="1" applyProtection="1">
      <alignment vertical="center"/>
      <protection locked="0"/>
    </xf>
    <xf numFmtId="4" fontId="0" fillId="0" borderId="64" xfId="22" applyNumberFormat="1" applyFont="1" applyFill="1" applyBorder="1" applyAlignment="1" applyProtection="1">
      <alignment vertical="center"/>
      <protection hidden="1"/>
    </xf>
    <xf numFmtId="0" fontId="0" fillId="0" borderId="9" xfId="22" applyFont="1" applyFill="1" applyBorder="1" applyAlignment="1" applyProtection="1">
      <alignment horizontal="center" vertical="center"/>
      <protection locked="0"/>
    </xf>
    <xf numFmtId="4" fontId="0" fillId="0" borderId="12" xfId="22" applyNumberFormat="1" applyFont="1" applyFill="1" applyBorder="1" applyAlignment="1" applyProtection="1">
      <alignment vertical="center"/>
      <protection hidden="1"/>
    </xf>
    <xf numFmtId="0" fontId="0" fillId="0" borderId="98" xfId="22" applyFont="1" applyFill="1" applyBorder="1" applyAlignment="1" applyProtection="1">
      <alignment horizontal="center" vertical="center"/>
      <protection locked="0"/>
    </xf>
    <xf numFmtId="3" fontId="1" fillId="0" borderId="0" xfId="22" applyNumberFormat="1" applyFont="1" applyFill="1" applyBorder="1" applyAlignment="1" applyProtection="1">
      <alignment vertical="center"/>
      <protection locked="0"/>
    </xf>
    <xf numFmtId="0" fontId="0" fillId="6" borderId="12" xfId="22" applyFont="1" applyFill="1" applyBorder="1" applyAlignment="1" applyProtection="1">
      <alignment horizontal="center" vertical="center" wrapText="1"/>
      <protection locked="0"/>
    </xf>
    <xf numFmtId="0" fontId="9" fillId="6" borderId="53" xfId="22" applyFont="1" applyFill="1" applyBorder="1" applyAlignment="1" applyProtection="1">
      <alignment horizontal="center" vertical="center"/>
      <protection locked="0"/>
    </xf>
    <xf numFmtId="4" fontId="1" fillId="6" borderId="64" xfId="22" applyNumberFormat="1" applyFont="1" applyFill="1" applyBorder="1" applyAlignment="1" applyProtection="1">
      <alignment vertical="center"/>
      <protection hidden="1"/>
    </xf>
    <xf numFmtId="4" fontId="0" fillId="6" borderId="64" xfId="22" applyNumberFormat="1" applyFont="1" applyFill="1" applyBorder="1" applyAlignment="1" applyProtection="1">
      <alignment vertical="center"/>
      <protection hidden="1"/>
    </xf>
    <xf numFmtId="4" fontId="1" fillId="6" borderId="79" xfId="22" applyNumberFormat="1" applyFont="1" applyFill="1" applyBorder="1" applyAlignment="1" applyProtection="1">
      <alignment vertical="center"/>
      <protection hidden="1"/>
    </xf>
    <xf numFmtId="4" fontId="0" fillId="6" borderId="85" xfId="22" applyNumberFormat="1" applyFont="1" applyFill="1" applyBorder="1" applyAlignment="1" applyProtection="1">
      <alignment vertical="center"/>
      <protection hidden="1"/>
    </xf>
    <xf numFmtId="4" fontId="0" fillId="6" borderId="16" xfId="22" applyNumberFormat="1" applyFont="1" applyFill="1" applyBorder="1" applyAlignment="1" applyProtection="1">
      <alignment vertical="center"/>
      <protection hidden="1"/>
    </xf>
    <xf numFmtId="0" fontId="0" fillId="6" borderId="16" xfId="22" applyFont="1" applyFill="1" applyBorder="1" applyAlignment="1" applyProtection="1">
      <alignment horizontal="center" vertical="center" wrapText="1"/>
      <protection locked="0"/>
    </xf>
    <xf numFmtId="0" fontId="0" fillId="6" borderId="33" xfId="22" applyFont="1" applyFill="1" applyBorder="1" applyAlignment="1" applyProtection="1">
      <alignment horizontal="center" vertical="center" wrapText="1"/>
      <protection locked="0"/>
    </xf>
    <xf numFmtId="4" fontId="0" fillId="6" borderId="82" xfId="22" applyNumberFormat="1" applyFont="1" applyFill="1" applyBorder="1" applyAlignment="1" applyProtection="1">
      <alignment vertical="center"/>
      <protection hidden="1"/>
    </xf>
    <xf numFmtId="4" fontId="0" fillId="6" borderId="92" xfId="22" applyNumberFormat="1" applyFont="1" applyFill="1" applyBorder="1" applyAlignment="1" applyProtection="1">
      <alignment vertical="center"/>
      <protection hidden="1"/>
    </xf>
    <xf numFmtId="0" fontId="0" fillId="0" borderId="64" xfId="22" applyFont="1" applyFill="1" applyBorder="1" applyAlignment="1" applyProtection="1">
      <alignment vertical="center" wrapText="1"/>
      <protection locked="0"/>
    </xf>
    <xf numFmtId="0" fontId="0" fillId="0" borderId="79" xfId="22" applyFont="1" applyFill="1" applyBorder="1" applyAlignment="1" applyProtection="1">
      <alignment vertical="center" wrapText="1"/>
      <protection locked="0"/>
    </xf>
    <xf numFmtId="0" fontId="1" fillId="0" borderId="99" xfId="22" applyFont="1" applyFill="1" applyBorder="1" applyAlignment="1" applyProtection="1">
      <alignment vertical="center" wrapText="1"/>
      <protection locked="0"/>
    </xf>
    <xf numFmtId="0" fontId="0" fillId="0" borderId="0" xfId="22" applyFont="1" applyFill="1" applyAlignment="1" applyProtection="1">
      <alignment vertical="center" wrapText="1"/>
      <protection locked="0"/>
    </xf>
    <xf numFmtId="0" fontId="0" fillId="0" borderId="0" xfId="22" applyFont="1" applyFill="1" applyAlignment="1">
      <alignment vertical="center" wrapText="1"/>
      <protection/>
    </xf>
    <xf numFmtId="0" fontId="0" fillId="0" borderId="100" xfId="22" applyFont="1" applyFill="1" applyBorder="1" applyAlignment="1" applyProtection="1">
      <alignment vertical="center"/>
      <protection locked="0"/>
    </xf>
    <xf numFmtId="0" fontId="0" fillId="0" borderId="88" xfId="22" applyFont="1" applyFill="1" applyBorder="1" applyAlignment="1" applyProtection="1">
      <alignment vertical="center" wrapText="1"/>
      <protection locked="0"/>
    </xf>
    <xf numFmtId="0" fontId="0" fillId="0" borderId="101" xfId="22" applyFont="1" applyFill="1" applyBorder="1" applyAlignment="1" applyProtection="1">
      <alignment vertical="center"/>
      <protection locked="0"/>
    </xf>
    <xf numFmtId="4" fontId="0" fillId="0" borderId="89" xfId="22" applyNumberFormat="1" applyFont="1" applyFill="1" applyBorder="1" applyAlignment="1" applyProtection="1">
      <alignment vertical="center"/>
      <protection hidden="1"/>
    </xf>
    <xf numFmtId="0" fontId="10" fillId="6" borderId="64" xfId="22" applyFont="1" applyFill="1" applyBorder="1" applyAlignment="1" applyProtection="1">
      <alignment horizontal="center" vertical="center" wrapText="1"/>
      <protection locked="0"/>
    </xf>
    <xf numFmtId="0" fontId="10" fillId="0" borderId="64" xfId="22" applyFont="1" applyFill="1" applyBorder="1" applyAlignment="1" applyProtection="1">
      <alignment horizontal="center" vertical="center" wrapText="1"/>
      <protection locked="0"/>
    </xf>
    <xf numFmtId="0" fontId="10" fillId="0" borderId="16" xfId="22" applyFont="1" applyFill="1" applyBorder="1" applyAlignment="1" applyProtection="1">
      <alignment horizontal="center" vertical="center" wrapText="1"/>
      <protection locked="0"/>
    </xf>
    <xf numFmtId="4" fontId="0" fillId="2" borderId="102" xfId="22" applyNumberFormat="1" applyFont="1" applyFill="1" applyBorder="1" applyAlignment="1" applyProtection="1">
      <alignment vertical="center"/>
      <protection locked="0"/>
    </xf>
    <xf numFmtId="4" fontId="0" fillId="2" borderId="103" xfId="22" applyNumberFormat="1" applyFont="1" applyFill="1" applyBorder="1" applyAlignment="1" applyProtection="1">
      <alignment vertical="center"/>
      <protection locked="0"/>
    </xf>
    <xf numFmtId="4" fontId="0" fillId="2" borderId="82" xfId="22" applyNumberFormat="1" applyFont="1" applyFill="1" applyBorder="1" applyAlignment="1" applyProtection="1">
      <alignment vertical="center"/>
      <protection locked="0"/>
    </xf>
    <xf numFmtId="4" fontId="0" fillId="2" borderId="104" xfId="22" applyNumberFormat="1" applyFont="1" applyFill="1" applyBorder="1" applyAlignment="1" applyProtection="1">
      <alignment vertical="center"/>
      <protection locked="0"/>
    </xf>
    <xf numFmtId="4" fontId="0" fillId="2" borderId="85" xfId="22" applyNumberFormat="1" applyFont="1" applyFill="1" applyBorder="1" applyAlignment="1" applyProtection="1">
      <alignment vertical="center"/>
      <protection locked="0"/>
    </xf>
    <xf numFmtId="4" fontId="0" fillId="2" borderId="89" xfId="22" applyNumberFormat="1" applyFont="1" applyFill="1" applyBorder="1" applyAlignment="1" applyProtection="1">
      <alignment vertical="center"/>
      <protection locked="0"/>
    </xf>
    <xf numFmtId="4" fontId="0" fillId="2" borderId="105" xfId="22" applyNumberFormat="1" applyFont="1" applyFill="1" applyBorder="1" applyAlignment="1" applyProtection="1">
      <alignment vertical="center"/>
      <protection locked="0"/>
    </xf>
    <xf numFmtId="4" fontId="0" fillId="2" borderId="106" xfId="22" applyNumberFormat="1" applyFont="1" applyFill="1" applyBorder="1" applyAlignment="1" applyProtection="1">
      <alignment vertical="center"/>
      <protection locked="0"/>
    </xf>
    <xf numFmtId="4" fontId="0" fillId="2" borderId="107" xfId="22" applyNumberFormat="1" applyFont="1" applyFill="1" applyBorder="1" applyAlignment="1" applyProtection="1">
      <alignment vertical="center"/>
      <protection locked="0"/>
    </xf>
    <xf numFmtId="4" fontId="0" fillId="2" borderId="97" xfId="22" applyNumberFormat="1" applyFont="1" applyFill="1" applyBorder="1" applyAlignment="1" applyProtection="1">
      <alignment vertical="center"/>
      <protection locked="0"/>
    </xf>
    <xf numFmtId="4" fontId="0" fillId="2" borderId="108" xfId="22" applyNumberFormat="1" applyFont="1" applyFill="1" applyBorder="1" applyAlignment="1" applyProtection="1">
      <alignment vertical="center"/>
      <protection locked="0"/>
    </xf>
    <xf numFmtId="4" fontId="0" fillId="2" borderId="92" xfId="22" applyNumberFormat="1" applyFont="1" applyFill="1" applyBorder="1" applyAlignment="1" applyProtection="1">
      <alignment vertical="center"/>
      <protection locked="0"/>
    </xf>
    <xf numFmtId="4" fontId="0" fillId="2" borderId="109" xfId="22" applyNumberFormat="1" applyFont="1" applyFill="1" applyBorder="1" applyAlignment="1" applyProtection="1">
      <alignment vertical="center"/>
      <protection locked="0"/>
    </xf>
    <xf numFmtId="4" fontId="0" fillId="2" borderId="110" xfId="22" applyNumberFormat="1" applyFont="1" applyFill="1" applyBorder="1" applyAlignment="1" applyProtection="1">
      <alignment vertical="center"/>
      <protection locked="0"/>
    </xf>
    <xf numFmtId="4" fontId="0" fillId="2" borderId="16" xfId="22" applyNumberFormat="1" applyFont="1" applyFill="1" applyBorder="1" applyAlignment="1" applyProtection="1">
      <alignment vertical="center"/>
      <protection locked="0"/>
    </xf>
    <xf numFmtId="4" fontId="0" fillId="2" borderId="21" xfId="22" applyNumberFormat="1" applyFont="1" applyFill="1" applyBorder="1" applyAlignment="1" applyProtection="1">
      <alignment vertical="center"/>
      <protection locked="0"/>
    </xf>
    <xf numFmtId="0" fontId="24" fillId="0" borderId="0" xfId="0" applyFont="1" applyAlignment="1" applyProtection="1">
      <alignment horizontal="left"/>
      <protection/>
    </xf>
    <xf numFmtId="3" fontId="0" fillId="0" borderId="24" xfId="0" applyNumberFormat="1" applyFont="1" applyBorder="1" applyAlignment="1" applyProtection="1">
      <alignment vertical="center"/>
      <protection/>
    </xf>
    <xf numFmtId="0" fontId="0" fillId="0" borderId="56" xfId="0" applyFont="1" applyBorder="1" applyAlignment="1" applyProtection="1">
      <alignment horizontal="center" vertical="center"/>
      <protection/>
    </xf>
    <xf numFmtId="0" fontId="0" fillId="0" borderId="54" xfId="0" applyFont="1" applyBorder="1" applyAlignment="1" applyProtection="1">
      <alignment horizontal="center" vertical="center"/>
      <protection/>
    </xf>
    <xf numFmtId="3" fontId="1" fillId="0" borderId="39" xfId="0" applyNumberFormat="1" applyFont="1" applyBorder="1" applyAlignment="1">
      <alignment/>
    </xf>
    <xf numFmtId="0" fontId="0" fillId="0" borderId="1" xfId="0" applyFont="1" applyBorder="1" applyAlignment="1">
      <alignment horizontal="left" vertical="center"/>
    </xf>
    <xf numFmtId="0" fontId="0" fillId="0" borderId="48" xfId="0" applyFont="1" applyBorder="1" applyAlignment="1">
      <alignment/>
    </xf>
    <xf numFmtId="0" fontId="0" fillId="0" borderId="49" xfId="0" applyFont="1" applyBorder="1" applyAlignment="1">
      <alignment/>
    </xf>
    <xf numFmtId="3" fontId="0" fillId="0" borderId="49" xfId="0" applyNumberFormat="1" applyFont="1" applyBorder="1" applyAlignment="1">
      <alignment/>
    </xf>
    <xf numFmtId="3" fontId="1" fillId="2" borderId="39" xfId="0" applyNumberFormat="1" applyFont="1" applyFill="1" applyBorder="1" applyAlignment="1" applyProtection="1">
      <alignment horizontal="right"/>
      <protection locked="0"/>
    </xf>
    <xf numFmtId="0" fontId="0" fillId="5" borderId="71" xfId="0" applyFont="1" applyFill="1" applyBorder="1" applyAlignment="1" applyProtection="1">
      <alignment horizontal="right"/>
      <protection/>
    </xf>
    <xf numFmtId="0" fontId="0" fillId="5" borderId="59" xfId="0" applyFont="1" applyFill="1" applyBorder="1" applyAlignment="1" applyProtection="1">
      <alignment horizontal="left" vertical="center"/>
      <protection/>
    </xf>
    <xf numFmtId="3" fontId="1" fillId="3" borderId="11" xfId="0" applyNumberFormat="1" applyFont="1" applyFill="1" applyBorder="1" applyAlignment="1" applyProtection="1">
      <alignment horizontal="right" wrapText="1"/>
      <protection/>
    </xf>
    <xf numFmtId="0" fontId="24" fillId="0" borderId="0" xfId="0" applyFont="1" applyBorder="1" applyAlignment="1" applyProtection="1">
      <alignment/>
      <protection/>
    </xf>
    <xf numFmtId="3" fontId="1" fillId="2" borderId="14" xfId="0" applyNumberFormat="1" applyFont="1" applyFill="1" applyBorder="1" applyAlignment="1" applyProtection="1">
      <alignment horizontal="right" wrapText="1"/>
      <protection locked="0"/>
    </xf>
    <xf numFmtId="3" fontId="1" fillId="2" borderId="11" xfId="0" applyNumberFormat="1" applyFont="1" applyFill="1" applyBorder="1" applyAlignment="1" applyProtection="1">
      <alignment horizontal="right" wrapText="1"/>
      <protection locked="0"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4" fontId="0" fillId="0" borderId="39" xfId="0" applyNumberFormat="1" applyFont="1" applyFill="1" applyBorder="1" applyAlignment="1" applyProtection="1">
      <alignment horizontal="right" vertical="center"/>
      <protection/>
    </xf>
    <xf numFmtId="4" fontId="0" fillId="0" borderId="32" xfId="0" applyNumberFormat="1" applyFont="1" applyFill="1" applyBorder="1" applyAlignment="1" applyProtection="1">
      <alignment horizontal="right" vertical="center"/>
      <protection/>
    </xf>
    <xf numFmtId="4" fontId="0" fillId="0" borderId="58" xfId="0" applyNumberFormat="1" applyFont="1" applyFill="1" applyBorder="1" applyAlignment="1" applyProtection="1">
      <alignment horizontal="right" vertical="center"/>
      <protection/>
    </xf>
    <xf numFmtId="4" fontId="0" fillId="0" borderId="24" xfId="0" applyNumberFormat="1" applyFont="1" applyFill="1" applyBorder="1" applyAlignment="1" applyProtection="1">
      <alignment horizontal="right" vertical="center"/>
      <protection/>
    </xf>
    <xf numFmtId="4" fontId="0" fillId="0" borderId="28" xfId="0" applyNumberFormat="1" applyFont="1" applyFill="1" applyBorder="1" applyAlignment="1" applyProtection="1">
      <alignment horizontal="right" vertical="center"/>
      <protection/>
    </xf>
    <xf numFmtId="0" fontId="24" fillId="0" borderId="0" xfId="0" applyFont="1" applyAlignment="1">
      <alignment horizontal="right" vertical="center"/>
    </xf>
    <xf numFmtId="3" fontId="0" fillId="0" borderId="11" xfId="0" applyNumberFormat="1" applyFont="1" applyFill="1" applyBorder="1" applyAlignment="1" applyProtection="1">
      <alignment/>
      <protection locked="0"/>
    </xf>
    <xf numFmtId="3" fontId="0" fillId="0" borderId="1" xfId="0" applyNumberFormat="1" applyFont="1" applyFill="1" applyBorder="1" applyAlignment="1" applyProtection="1">
      <alignment/>
      <protection locked="0"/>
    </xf>
    <xf numFmtId="3" fontId="0" fillId="0" borderId="42" xfId="0" applyNumberFormat="1" applyFont="1" applyFill="1" applyBorder="1" applyAlignment="1" applyProtection="1">
      <alignment/>
      <protection locked="0"/>
    </xf>
    <xf numFmtId="3" fontId="1" fillId="0" borderId="15" xfId="0" applyNumberFormat="1" applyFont="1" applyFill="1" applyBorder="1" applyAlignment="1">
      <alignment/>
    </xf>
    <xf numFmtId="4" fontId="0" fillId="2" borderId="1" xfId="0" applyNumberFormat="1" applyFill="1" applyBorder="1" applyAlignment="1" applyProtection="1">
      <alignment/>
      <protection locked="0"/>
    </xf>
    <xf numFmtId="4" fontId="0" fillId="2" borderId="32" xfId="0" applyNumberFormat="1" applyFill="1" applyBorder="1" applyAlignment="1" applyProtection="1">
      <alignment/>
      <protection locked="0"/>
    </xf>
    <xf numFmtId="4" fontId="0" fillId="0" borderId="1" xfId="0" applyNumberForma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" xfId="0" applyBorder="1" applyAlignment="1" applyProtection="1">
      <alignment horizontal="center" vertical="center" wrapText="1"/>
      <protection/>
    </xf>
    <xf numFmtId="0" fontId="0" fillId="0" borderId="24" xfId="0" applyBorder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0" fillId="0" borderId="32" xfId="0" applyBorder="1" applyAlignment="1" applyProtection="1">
      <alignment/>
      <protection/>
    </xf>
    <xf numFmtId="4" fontId="0" fillId="0" borderId="32" xfId="0" applyNumberFormat="1" applyFill="1" applyBorder="1" applyAlignment="1" applyProtection="1">
      <alignment/>
      <protection/>
    </xf>
    <xf numFmtId="4" fontId="0" fillId="3" borderId="32" xfId="0" applyNumberFormat="1" applyFill="1" applyBorder="1" applyAlignment="1" applyProtection="1">
      <alignment/>
      <protection/>
    </xf>
    <xf numFmtId="3" fontId="0" fillId="0" borderId="0" xfId="0" applyNumberFormat="1" applyFont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justify" vertical="center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2" borderId="0" xfId="0" applyFont="1" applyFill="1" applyBorder="1" applyAlignment="1" applyProtection="1">
      <alignment vertical="center"/>
      <protection locked="0"/>
    </xf>
    <xf numFmtId="3" fontId="0" fillId="2" borderId="0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0" xfId="0" applyNumberFormat="1" applyFont="1" applyBorder="1" applyAlignment="1" applyProtection="1">
      <alignment horizontal="right" vertical="center" wrapText="1"/>
      <protection/>
    </xf>
    <xf numFmtId="164" fontId="0" fillId="0" borderId="0" xfId="0" applyNumberFormat="1" applyFont="1" applyFill="1" applyBorder="1" applyAlignment="1" applyProtection="1">
      <alignment horizontal="right" vertical="center"/>
      <protection/>
    </xf>
    <xf numFmtId="3" fontId="0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right"/>
      <protection/>
    </xf>
    <xf numFmtId="0" fontId="2" fillId="0" borderId="0" xfId="0" applyFont="1" applyFill="1" applyBorder="1" applyAlignment="1" applyProtection="1">
      <alignment horizontal="right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justify" vertical="center"/>
      <protection/>
    </xf>
    <xf numFmtId="164" fontId="0" fillId="0" borderId="0" xfId="0" applyNumberFormat="1" applyFont="1" applyFill="1" applyBorder="1" applyAlignment="1" applyProtection="1">
      <alignment horizontal="right" vertical="center"/>
      <protection locked="0"/>
    </xf>
    <xf numFmtId="3" fontId="0" fillId="0" borderId="0" xfId="0" applyNumberFormat="1" applyFont="1" applyFill="1" applyBorder="1" applyAlignment="1" applyProtection="1">
      <alignment horizontal="right" vertical="center"/>
      <protection locked="0"/>
    </xf>
    <xf numFmtId="165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justify"/>
      <protection/>
    </xf>
    <xf numFmtId="3" fontId="0" fillId="0" borderId="0" xfId="0" applyNumberFormat="1" applyFont="1" applyFill="1" applyBorder="1" applyAlignment="1" applyProtection="1">
      <alignment horizontal="right" vertical="top" wrapText="1"/>
      <protection/>
    </xf>
    <xf numFmtId="3" fontId="0" fillId="0" borderId="0" xfId="0" applyNumberFormat="1" applyFont="1" applyFill="1" applyBorder="1" applyAlignment="1" applyProtection="1">
      <alignment/>
      <protection/>
    </xf>
    <xf numFmtId="0" fontId="0" fillId="0" borderId="32" xfId="0" applyBorder="1" applyAlignment="1">
      <alignment horizontal="right"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3" fontId="0" fillId="0" borderId="0" xfId="0" applyNumberFormat="1" applyAlignment="1">
      <alignment/>
    </xf>
    <xf numFmtId="9" fontId="0" fillId="0" borderId="0" xfId="23" applyAlignment="1">
      <alignment/>
    </xf>
    <xf numFmtId="0" fontId="0" fillId="0" borderId="0" xfId="0" applyAlignment="1">
      <alignment horizontal="right"/>
    </xf>
    <xf numFmtId="0" fontId="24" fillId="0" borderId="0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0" fillId="0" borderId="6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1" fillId="0" borderId="19" xfId="0" applyFont="1" applyBorder="1" applyAlignment="1" applyProtection="1">
      <alignment horizontal="center" wrapText="1"/>
      <protection/>
    </xf>
    <xf numFmtId="0" fontId="1" fillId="0" borderId="69" xfId="0" applyFont="1" applyBorder="1" applyAlignment="1" applyProtection="1">
      <alignment horizontal="center" wrapText="1"/>
      <protection/>
    </xf>
    <xf numFmtId="0" fontId="1" fillId="0" borderId="64" xfId="0" applyFont="1" applyBorder="1" applyAlignment="1" applyProtection="1">
      <alignment horizontal="left" vertical="center"/>
      <protection/>
    </xf>
    <xf numFmtId="0" fontId="0" fillId="5" borderId="0" xfId="20" applyFont="1" applyFill="1" applyBorder="1" applyAlignment="1">
      <alignment horizontal="left"/>
      <protection/>
    </xf>
    <xf numFmtId="0" fontId="0" fillId="5" borderId="0" xfId="0" applyFont="1" applyFill="1" applyBorder="1" applyAlignment="1">
      <alignment horizontal="left"/>
    </xf>
    <xf numFmtId="0" fontId="0" fillId="0" borderId="0" xfId="0" applyFont="1" applyBorder="1" applyAlignment="1">
      <alignment vertical="center" wrapText="1"/>
    </xf>
    <xf numFmtId="0" fontId="1" fillId="0" borderId="73" xfId="0" applyFont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31" xfId="0" applyBorder="1" applyAlignment="1" applyProtection="1">
      <alignment horizontal="center" vertical="center"/>
      <protection/>
    </xf>
    <xf numFmtId="0" fontId="1" fillId="0" borderId="35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34" xfId="0" applyBorder="1" applyAlignment="1" applyProtection="1">
      <alignment horizontal="center" vertical="center"/>
      <protection/>
    </xf>
    <xf numFmtId="0" fontId="1" fillId="0" borderId="17" xfId="0" applyFont="1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1" fillId="0" borderId="53" xfId="0" applyFont="1" applyBorder="1" applyAlignment="1" applyProtection="1">
      <alignment horizontal="center" vertical="center"/>
      <protection/>
    </xf>
    <xf numFmtId="0" fontId="0" fillId="0" borderId="76" xfId="0" applyBorder="1" applyAlignment="1" applyProtection="1">
      <alignment horizontal="center" vertical="center"/>
      <protection/>
    </xf>
    <xf numFmtId="0" fontId="0" fillId="0" borderId="78" xfId="0" applyBorder="1" applyAlignment="1" applyProtection="1">
      <alignment horizontal="center" vertical="center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1" fillId="0" borderId="69" xfId="0" applyFont="1" applyBorder="1" applyAlignment="1" applyProtection="1">
      <alignment horizontal="center" vertical="center" wrapText="1"/>
      <protection/>
    </xf>
    <xf numFmtId="0" fontId="1" fillId="0" borderId="3" xfId="0" applyFont="1" applyBorder="1" applyAlignment="1" applyProtection="1">
      <alignment horizontal="center" wrapText="1"/>
      <protection/>
    </xf>
    <xf numFmtId="0" fontId="1" fillId="0" borderId="47" xfId="0" applyFont="1" applyBorder="1" applyAlignment="1" applyProtection="1">
      <alignment horizontal="center" wrapText="1"/>
      <protection/>
    </xf>
    <xf numFmtId="0" fontId="1" fillId="0" borderId="1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2" xfId="0" applyFont="1" applyBorder="1" applyAlignment="1" applyProtection="1">
      <alignment horizontal="center" vertical="center" textRotation="90"/>
      <protection/>
    </xf>
    <xf numFmtId="0" fontId="0" fillId="0" borderId="111" xfId="0" applyFont="1" applyBorder="1" applyAlignment="1" applyProtection="1">
      <alignment horizontal="center" vertical="center" textRotation="90"/>
      <protection/>
    </xf>
    <xf numFmtId="0" fontId="0" fillId="0" borderId="68" xfId="0" applyFont="1" applyBorder="1" applyAlignment="1" applyProtection="1">
      <alignment horizontal="center" vertical="center" textRotation="90"/>
      <protection/>
    </xf>
    <xf numFmtId="0" fontId="0" fillId="0" borderId="111" xfId="0" applyFont="1" applyBorder="1" applyAlignment="1">
      <alignment horizontal="center" vertical="center" textRotation="90"/>
    </xf>
    <xf numFmtId="0" fontId="0" fillId="0" borderId="68" xfId="0" applyFont="1" applyBorder="1" applyAlignment="1">
      <alignment horizontal="center" vertical="center" textRotation="90"/>
    </xf>
    <xf numFmtId="0" fontId="1" fillId="0" borderId="64" xfId="0" applyFont="1" applyBorder="1" applyAlignment="1">
      <alignment horizontal="center" vertical="center" wrapText="1"/>
    </xf>
    <xf numFmtId="0" fontId="0" fillId="0" borderId="59" xfId="0" applyFont="1" applyBorder="1" applyAlignment="1" applyProtection="1">
      <alignment horizontal="left" vertical="center"/>
      <protection/>
    </xf>
    <xf numFmtId="0" fontId="0" fillId="0" borderId="30" xfId="0" applyBorder="1" applyAlignment="1" applyProtection="1">
      <alignment horizontal="left" vertical="center"/>
      <protection/>
    </xf>
    <xf numFmtId="0" fontId="0" fillId="0" borderId="64" xfId="0" applyFont="1" applyBorder="1" applyAlignment="1" applyProtection="1">
      <alignment horizontal="center" vertical="center" wrapText="1"/>
      <protection/>
    </xf>
    <xf numFmtId="0" fontId="0" fillId="0" borderId="15" xfId="0" applyFont="1" applyBorder="1" applyAlignment="1" applyProtection="1">
      <alignment horizontal="center" vertical="center" wrapText="1"/>
      <protection/>
    </xf>
    <xf numFmtId="0" fontId="0" fillId="0" borderId="31" xfId="0" applyFont="1" applyBorder="1" applyAlignment="1" applyProtection="1">
      <alignment horizontal="right" vertical="center"/>
      <protection/>
    </xf>
    <xf numFmtId="0" fontId="0" fillId="0" borderId="34" xfId="0" applyFont="1" applyBorder="1" applyAlignment="1" applyProtection="1">
      <alignment horizontal="right" vertical="center"/>
      <protection/>
    </xf>
    <xf numFmtId="0" fontId="0" fillId="0" borderId="23" xfId="0" applyFont="1" applyBorder="1" applyAlignment="1" applyProtection="1">
      <alignment horizontal="right" vertical="center"/>
      <protection/>
    </xf>
    <xf numFmtId="0" fontId="0" fillId="0" borderId="37" xfId="0" applyFont="1" applyBorder="1" applyAlignment="1" applyProtection="1">
      <alignment vertical="center"/>
      <protection/>
    </xf>
    <xf numFmtId="0" fontId="0" fillId="0" borderId="30" xfId="0" applyBorder="1" applyAlignment="1" applyProtection="1">
      <alignment vertical="center"/>
      <protection/>
    </xf>
    <xf numFmtId="0" fontId="0" fillId="0" borderId="4" xfId="0" applyFont="1" applyBorder="1" applyAlignment="1" applyProtection="1">
      <alignment horizontal="center" vertical="center" wrapText="1"/>
      <protection/>
    </xf>
    <xf numFmtId="0" fontId="0" fillId="0" borderId="32" xfId="0" applyFont="1" applyBorder="1" applyAlignment="1" applyProtection="1">
      <alignment horizontal="right" vertical="center"/>
      <protection/>
    </xf>
    <xf numFmtId="0" fontId="0" fillId="0" borderId="24" xfId="0" applyBorder="1" applyAlignment="1" applyProtection="1">
      <alignment horizontal="right" vertical="center"/>
      <protection/>
    </xf>
    <xf numFmtId="0" fontId="1" fillId="0" borderId="2" xfId="0" applyFont="1" applyBorder="1" applyAlignment="1">
      <alignment horizontal="center" vertical="center" textRotation="90"/>
    </xf>
    <xf numFmtId="0" fontId="1" fillId="0" borderId="111" xfId="0" applyFont="1" applyBorder="1" applyAlignment="1">
      <alignment horizontal="center" vertical="center" textRotation="90"/>
    </xf>
    <xf numFmtId="0" fontId="1" fillId="0" borderId="68" xfId="0" applyFont="1" applyBorder="1" applyAlignment="1">
      <alignment horizontal="center" vertical="center" textRotation="90"/>
    </xf>
    <xf numFmtId="0" fontId="0" fillId="0" borderId="32" xfId="0" applyFont="1" applyBorder="1" applyAlignment="1">
      <alignment horizontal="center" vertical="center" textRotation="90"/>
    </xf>
    <xf numFmtId="0" fontId="0" fillId="0" borderId="50" xfId="0" applyBorder="1" applyAlignment="1">
      <alignment horizontal="center" vertical="center" textRotation="90"/>
    </xf>
    <xf numFmtId="0" fontId="0" fillId="0" borderId="24" xfId="0" applyBorder="1" applyAlignment="1">
      <alignment horizontal="center" vertical="center" textRotation="90"/>
    </xf>
    <xf numFmtId="0" fontId="0" fillId="0" borderId="37" xfId="0" applyFont="1" applyBorder="1" applyAlignment="1">
      <alignment horizontal="left"/>
    </xf>
    <xf numFmtId="0" fontId="0" fillId="0" borderId="30" xfId="0" applyFont="1" applyBorder="1" applyAlignment="1">
      <alignment horizontal="left"/>
    </xf>
    <xf numFmtId="0" fontId="1" fillId="0" borderId="37" xfId="0" applyFont="1" applyBorder="1" applyAlignment="1">
      <alignment horizontal="left"/>
    </xf>
    <xf numFmtId="0" fontId="1" fillId="0" borderId="59" xfId="0" applyFont="1" applyBorder="1" applyAlignment="1">
      <alignment horizontal="left"/>
    </xf>
    <xf numFmtId="0" fontId="0" fillId="0" borderId="30" xfId="0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32" xfId="0" applyFont="1" applyBorder="1" applyAlignment="1">
      <alignment horizontal="center" vertical="center" textRotation="90"/>
    </xf>
    <xf numFmtId="0" fontId="1" fillId="0" borderId="50" xfId="0" applyFont="1" applyBorder="1" applyAlignment="1">
      <alignment horizontal="center" vertical="center" textRotation="90"/>
    </xf>
    <xf numFmtId="0" fontId="1" fillId="0" borderId="24" xfId="0" applyFont="1" applyBorder="1" applyAlignment="1">
      <alignment horizontal="center" vertical="center" textRotation="90"/>
    </xf>
    <xf numFmtId="0" fontId="1" fillId="0" borderId="32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32" xfId="0" applyFont="1" applyBorder="1" applyAlignment="1">
      <alignment horizontal="left" textRotation="90"/>
    </xf>
    <xf numFmtId="0" fontId="0" fillId="0" borderId="24" xfId="0" applyFont="1" applyBorder="1" applyAlignment="1">
      <alignment horizontal="left" textRotation="90"/>
    </xf>
    <xf numFmtId="0" fontId="0" fillId="0" borderId="73" xfId="0" applyFont="1" applyBorder="1" applyAlignment="1">
      <alignment horizontal="left"/>
    </xf>
    <xf numFmtId="0" fontId="1" fillId="0" borderId="37" xfId="0" applyFont="1" applyBorder="1" applyAlignment="1">
      <alignment vertical="center"/>
    </xf>
    <xf numFmtId="0" fontId="0" fillId="0" borderId="59" xfId="0" applyBorder="1" applyAlignment="1">
      <alignment/>
    </xf>
    <xf numFmtId="0" fontId="13" fillId="0" borderId="37" xfId="0" applyFont="1" applyBorder="1" applyAlignment="1">
      <alignment horizontal="left" vertical="center"/>
    </xf>
    <xf numFmtId="0" fontId="1" fillId="0" borderId="37" xfId="0" applyFont="1" applyBorder="1" applyAlignment="1" applyProtection="1">
      <alignment horizontal="left"/>
      <protection/>
    </xf>
    <xf numFmtId="0" fontId="1" fillId="0" borderId="63" xfId="0" applyFont="1" applyBorder="1" applyAlignment="1" applyProtection="1">
      <alignment horizontal="left"/>
      <protection/>
    </xf>
    <xf numFmtId="0" fontId="1" fillId="0" borderId="30" xfId="0" applyFont="1" applyBorder="1" applyAlignment="1" applyProtection="1">
      <alignment horizontal="left"/>
      <protection/>
    </xf>
    <xf numFmtId="0" fontId="0" fillId="0" borderId="32" xfId="0" applyBorder="1" applyAlignment="1" applyProtection="1">
      <alignment horizontal="center" textRotation="90"/>
      <protection/>
    </xf>
    <xf numFmtId="0" fontId="0" fillId="0" borderId="50" xfId="0" applyBorder="1" applyAlignment="1" applyProtection="1">
      <alignment horizontal="center" textRotation="90"/>
      <protection/>
    </xf>
    <xf numFmtId="0" fontId="0" fillId="0" borderId="24" xfId="0" applyBorder="1" applyAlignment="1" applyProtection="1">
      <alignment horizontal="center" textRotation="90"/>
      <protection/>
    </xf>
    <xf numFmtId="0" fontId="1" fillId="0" borderId="25" xfId="0" applyFont="1" applyBorder="1" applyAlignment="1" applyProtection="1">
      <alignment/>
      <protection/>
    </xf>
    <xf numFmtId="0" fontId="14" fillId="0" borderId="30" xfId="0" applyFont="1" applyBorder="1" applyAlignment="1" applyProtection="1">
      <alignment/>
      <protection/>
    </xf>
    <xf numFmtId="0" fontId="1" fillId="0" borderId="37" xfId="0" applyFont="1" applyBorder="1" applyAlignment="1" applyProtection="1">
      <alignment/>
      <protection/>
    </xf>
    <xf numFmtId="0" fontId="0" fillId="0" borderId="32" xfId="0" applyBorder="1" applyAlignment="1" applyProtection="1">
      <alignment horizontal="center" vertical="center" textRotation="90"/>
      <protection/>
    </xf>
    <xf numFmtId="0" fontId="0" fillId="0" borderId="50" xfId="0" applyBorder="1" applyAlignment="1" applyProtection="1">
      <alignment horizontal="center" vertical="center" textRotation="90"/>
      <protection/>
    </xf>
    <xf numFmtId="0" fontId="0" fillId="0" borderId="24" xfId="0" applyBorder="1" applyAlignment="1" applyProtection="1">
      <alignment horizontal="center" vertical="center" textRotation="90"/>
      <protection/>
    </xf>
    <xf numFmtId="0" fontId="0" fillId="0" borderId="65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0" fillId="0" borderId="64" xfId="0" applyFont="1" applyBorder="1" applyAlignment="1" applyProtection="1">
      <alignment horizontal="center"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60" xfId="0" applyFont="1" applyBorder="1" applyAlignment="1" applyProtection="1">
      <alignment vertical="center"/>
      <protection/>
    </xf>
    <xf numFmtId="0" fontId="0" fillId="0" borderId="32" xfId="0" applyFont="1" applyBorder="1" applyAlignment="1" applyProtection="1">
      <alignment horizontal="center" vertical="center" wrapText="1"/>
      <protection/>
    </xf>
    <xf numFmtId="0" fontId="0" fillId="0" borderId="24" xfId="0" applyBorder="1" applyAlignment="1" applyProtection="1">
      <alignment horizontal="center" vertical="center" wrapText="1"/>
      <protection/>
    </xf>
    <xf numFmtId="0" fontId="0" fillId="0" borderId="73" xfId="0" applyFont="1" applyBorder="1" applyAlignment="1" applyProtection="1">
      <alignment horizontal="center" vertical="center" wrapText="1"/>
      <protection/>
    </xf>
    <xf numFmtId="0" fontId="0" fillId="0" borderId="27" xfId="0" applyBorder="1" applyAlignment="1" applyProtection="1">
      <alignment horizontal="center" vertical="center" wrapText="1"/>
      <protection/>
    </xf>
    <xf numFmtId="0" fontId="0" fillId="0" borderId="59" xfId="21" applyFont="1" applyBorder="1" applyAlignment="1" applyProtection="1">
      <alignment horizontal="center" vertical="center"/>
      <protection/>
    </xf>
    <xf numFmtId="0" fontId="0" fillId="0" borderId="30" xfId="21" applyFont="1" applyBorder="1" applyAlignment="1" applyProtection="1">
      <alignment horizontal="center" vertical="center"/>
      <protection/>
    </xf>
    <xf numFmtId="0" fontId="0" fillId="0" borderId="55" xfId="0" applyFont="1" applyBorder="1" applyAlignment="1" applyProtection="1">
      <alignment horizontal="center" vertical="center" wrapText="1"/>
      <protection/>
    </xf>
    <xf numFmtId="0" fontId="0" fillId="0" borderId="1" xfId="0" applyFont="1" applyBorder="1" applyAlignment="1" applyProtection="1">
      <alignment horizontal="center" vertical="center" wrapText="1"/>
      <protection/>
    </xf>
    <xf numFmtId="0" fontId="0" fillId="0" borderId="39" xfId="0" applyFont="1" applyBorder="1" applyAlignment="1" applyProtection="1">
      <alignment horizontal="center" vertical="center" wrapText="1"/>
      <protection/>
    </xf>
    <xf numFmtId="0" fontId="0" fillId="0" borderId="8" xfId="0" applyFont="1" applyBorder="1" applyAlignment="1" applyProtection="1">
      <alignment horizontal="center" vertical="center"/>
      <protection/>
    </xf>
    <xf numFmtId="0" fontId="0" fillId="0" borderId="57" xfId="0" applyFont="1" applyBorder="1" applyAlignment="1" applyProtection="1">
      <alignment horizontal="center" vertical="center"/>
      <protection/>
    </xf>
    <xf numFmtId="0" fontId="0" fillId="0" borderId="17" xfId="21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71" xfId="0" applyFont="1" applyBorder="1" applyAlignment="1" applyProtection="1">
      <alignment horizontal="center" vertical="center"/>
      <protection/>
    </xf>
    <xf numFmtId="0" fontId="0" fillId="0" borderId="58" xfId="0" applyFont="1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66" xfId="21" applyFont="1" applyBorder="1" applyAlignment="1" applyProtection="1">
      <alignment horizontal="center" vertical="center"/>
      <protection/>
    </xf>
    <xf numFmtId="0" fontId="2" fillId="0" borderId="76" xfId="0" applyFont="1" applyBorder="1" applyAlignment="1" applyProtection="1">
      <alignment horizontal="right" vertical="center"/>
      <protection/>
    </xf>
    <xf numFmtId="0" fontId="0" fillId="0" borderId="2" xfId="21" applyFont="1" applyBorder="1" applyAlignment="1" applyProtection="1">
      <alignment vertical="center"/>
      <protection/>
    </xf>
    <xf numFmtId="0" fontId="0" fillId="0" borderId="111" xfId="0" applyFont="1" applyBorder="1" applyAlignment="1" applyProtection="1">
      <alignment vertical="center"/>
      <protection/>
    </xf>
    <xf numFmtId="0" fontId="0" fillId="0" borderId="68" xfId="0" applyFont="1" applyBorder="1" applyAlignment="1" applyProtection="1">
      <alignment vertical="center"/>
      <protection/>
    </xf>
    <xf numFmtId="0" fontId="0" fillId="0" borderId="19" xfId="21" applyFont="1" applyBorder="1" applyAlignment="1" applyProtection="1">
      <alignment horizontal="center" vertical="center" wrapText="1" shrinkToFit="1"/>
      <protection/>
    </xf>
    <xf numFmtId="0" fontId="0" fillId="0" borderId="50" xfId="0" applyFont="1" applyBorder="1" applyAlignment="1" applyProtection="1">
      <alignment vertical="center"/>
      <protection/>
    </xf>
    <xf numFmtId="0" fontId="0" fillId="0" borderId="69" xfId="0" applyFont="1" applyBorder="1" applyAlignment="1" applyProtection="1">
      <alignment vertical="center"/>
      <protection/>
    </xf>
    <xf numFmtId="0" fontId="0" fillId="0" borderId="3" xfId="0" applyFont="1" applyBorder="1" applyAlignment="1" applyProtection="1">
      <alignment horizontal="center" vertical="center"/>
      <protection/>
    </xf>
    <xf numFmtId="0" fontId="0" fillId="0" borderId="36" xfId="0" applyFont="1" applyBorder="1" applyAlignment="1" applyProtection="1">
      <alignment horizontal="center" vertical="center"/>
      <protection/>
    </xf>
    <xf numFmtId="0" fontId="0" fillId="0" borderId="47" xfId="0" applyFont="1" applyBorder="1" applyAlignment="1" applyProtection="1">
      <alignment horizontal="center" vertical="center"/>
      <protection/>
    </xf>
    <xf numFmtId="0" fontId="0" fillId="0" borderId="21" xfId="21" applyFont="1" applyBorder="1" applyAlignment="1" applyProtection="1">
      <alignment horizontal="center" vertical="center"/>
      <protection/>
    </xf>
    <xf numFmtId="0" fontId="0" fillId="0" borderId="60" xfId="0" applyFont="1" applyBorder="1" applyAlignment="1" applyProtection="1">
      <alignment horizontal="center" vertical="center"/>
      <protection/>
    </xf>
    <xf numFmtId="49" fontId="0" fillId="0" borderId="51" xfId="21" applyNumberFormat="1" applyFont="1" applyBorder="1" applyAlignment="1" applyProtection="1">
      <alignment horizontal="center" vertical="center" wrapText="1"/>
      <protection/>
    </xf>
    <xf numFmtId="0" fontId="0" fillId="0" borderId="52" xfId="0" applyFont="1" applyBorder="1" applyAlignment="1" applyProtection="1">
      <alignment horizontal="center" vertical="center" wrapText="1"/>
      <protection/>
    </xf>
    <xf numFmtId="0" fontId="0" fillId="0" borderId="9" xfId="0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33" xfId="0" applyFont="1" applyBorder="1" applyAlignment="1" applyProtection="1">
      <alignment horizontal="center" vertical="center" wrapText="1"/>
      <protection/>
    </xf>
    <xf numFmtId="0" fontId="0" fillId="0" borderId="26" xfId="0" applyFont="1" applyBorder="1" applyAlignment="1" applyProtection="1">
      <alignment horizontal="center" vertical="center" wrapText="1"/>
      <protection/>
    </xf>
    <xf numFmtId="49" fontId="0" fillId="0" borderId="12" xfId="21" applyNumberFormat="1" applyFont="1" applyBorder="1" applyAlignment="1" applyProtection="1">
      <alignment horizontal="center" vertical="center" wrapText="1"/>
      <protection/>
    </xf>
    <xf numFmtId="0" fontId="0" fillId="0" borderId="20" xfId="21" applyFont="1" applyBorder="1" applyAlignment="1" applyProtection="1">
      <alignment horizontal="center" vertical="center"/>
      <protection/>
    </xf>
    <xf numFmtId="0" fontId="1" fillId="0" borderId="64" xfId="22" applyFont="1" applyFill="1" applyBorder="1" applyAlignment="1" applyProtection="1">
      <alignment vertical="center" wrapText="1"/>
      <protection locked="0"/>
    </xf>
    <xf numFmtId="0" fontId="0" fillId="0" borderId="21" xfId="0" applyFont="1" applyBorder="1" applyAlignment="1" applyProtection="1">
      <alignment vertical="center" wrapText="1"/>
      <protection locked="0"/>
    </xf>
    <xf numFmtId="0" fontId="0" fillId="0" borderId="60" xfId="0" applyFont="1" applyBorder="1" applyAlignment="1" applyProtection="1">
      <alignment vertical="center" wrapText="1"/>
      <protection locked="0"/>
    </xf>
    <xf numFmtId="0" fontId="24" fillId="0" borderId="0" xfId="22" applyFont="1" applyFill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left" vertical="center"/>
      <protection locked="0"/>
    </xf>
    <xf numFmtId="0" fontId="0" fillId="0" borderId="0" xfId="22" applyFont="1" applyFill="1" applyAlignment="1" applyProtection="1">
      <alignment horizontal="right" vertical="center"/>
      <protection locked="0"/>
    </xf>
    <xf numFmtId="0" fontId="0" fillId="0" borderId="12" xfId="22" applyFont="1" applyFill="1" applyBorder="1" applyAlignment="1" applyProtection="1">
      <alignment horizontal="center" vertical="center" textRotation="90"/>
      <protection locked="0"/>
    </xf>
    <xf numFmtId="0" fontId="0" fillId="0" borderId="70" xfId="22" applyFont="1" applyFill="1" applyBorder="1" applyAlignment="1" applyProtection="1">
      <alignment horizontal="center" vertical="center" textRotation="90"/>
      <protection locked="0"/>
    </xf>
    <xf numFmtId="0" fontId="1" fillId="0" borderId="17" xfId="22" applyFont="1" applyFill="1" applyBorder="1" applyAlignment="1" applyProtection="1">
      <alignment horizontal="center" vertical="center"/>
      <protection locked="0"/>
    </xf>
    <xf numFmtId="0" fontId="1" fillId="0" borderId="20" xfId="22" applyFont="1" applyFill="1" applyBorder="1" applyAlignment="1" applyProtection="1">
      <alignment horizontal="center" vertical="center"/>
      <protection locked="0"/>
    </xf>
    <xf numFmtId="0" fontId="1" fillId="0" borderId="18" xfId="22" applyFont="1" applyFill="1" applyBorder="1" applyAlignment="1" applyProtection="1">
      <alignment horizontal="center" vertical="center"/>
      <protection locked="0"/>
    </xf>
    <xf numFmtId="0" fontId="1" fillId="0" borderId="53" xfId="22" applyFont="1" applyFill="1" applyBorder="1" applyAlignment="1" applyProtection="1">
      <alignment horizontal="center" vertical="center"/>
      <protection locked="0"/>
    </xf>
    <xf numFmtId="0" fontId="1" fillId="0" borderId="76" xfId="22" applyFont="1" applyFill="1" applyBorder="1" applyAlignment="1" applyProtection="1">
      <alignment horizontal="center" vertical="center"/>
      <protection locked="0"/>
    </xf>
    <xf numFmtId="0" fontId="1" fillId="0" borderId="78" xfId="22" applyFont="1" applyFill="1" applyBorder="1" applyAlignment="1" applyProtection="1">
      <alignment horizontal="center" vertical="center"/>
      <protection locked="0"/>
    </xf>
    <xf numFmtId="0" fontId="0" fillId="0" borderId="64" xfId="22" applyFont="1" applyFill="1" applyBorder="1" applyAlignment="1" applyProtection="1">
      <alignment horizontal="center" vertical="center" wrapText="1"/>
      <protection locked="0"/>
    </xf>
    <xf numFmtId="0" fontId="0" fillId="0" borderId="21" xfId="0" applyFont="1" applyBorder="1" applyAlignment="1" applyProtection="1">
      <alignment horizontal="center" vertical="center" wrapText="1"/>
      <protection locked="0"/>
    </xf>
    <xf numFmtId="0" fontId="0" fillId="0" borderId="60" xfId="0" applyFont="1" applyBorder="1" applyAlignment="1" applyProtection="1">
      <alignment horizontal="center" vertical="center" wrapText="1"/>
      <protection locked="0"/>
    </xf>
    <xf numFmtId="0" fontId="0" fillId="0" borderId="17" xfId="22" applyFont="1" applyFill="1" applyBorder="1" applyAlignment="1" applyProtection="1">
      <alignment horizontal="center" vertical="center" wrapText="1"/>
      <protection locked="0"/>
    </xf>
    <xf numFmtId="0" fontId="0" fillId="0" borderId="18" xfId="22" applyFont="1" applyFill="1" applyBorder="1" applyAlignment="1" applyProtection="1">
      <alignment horizontal="center" vertical="center" wrapText="1"/>
      <protection locked="0"/>
    </xf>
    <xf numFmtId="0" fontId="0" fillId="0" borderId="60" xfId="22" applyFont="1" applyFill="1" applyBorder="1" applyAlignment="1" applyProtection="1">
      <alignment horizontal="center" vertical="center" wrapText="1"/>
      <protection locked="0"/>
    </xf>
    <xf numFmtId="0" fontId="1" fillId="0" borderId="37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4" fillId="0" borderId="30" xfId="0" applyFont="1" applyBorder="1" applyAlignment="1" applyProtection="1">
      <alignment horizontal="left"/>
      <protection/>
    </xf>
    <xf numFmtId="0" fontId="0" fillId="0" borderId="1" xfId="0" applyFont="1" applyBorder="1" applyAlignment="1" applyProtection="1">
      <alignment horizontal="right" vertical="center"/>
      <protection/>
    </xf>
    <xf numFmtId="0" fontId="0" fillId="0" borderId="1" xfId="0" applyBorder="1" applyAlignment="1" applyProtection="1">
      <alignment horizontal="right" vertical="center"/>
      <protection/>
    </xf>
    <xf numFmtId="0" fontId="0" fillId="0" borderId="62" xfId="0" applyFont="1" applyBorder="1" applyAlignment="1" applyProtection="1">
      <alignment horizontal="center" vertical="center" textRotation="90"/>
      <protection/>
    </xf>
    <xf numFmtId="0" fontId="0" fillId="0" borderId="111" xfId="0" applyBorder="1" applyAlignment="1" applyProtection="1">
      <alignment horizontal="center" vertical="center" textRotation="90"/>
      <protection/>
    </xf>
    <xf numFmtId="0" fontId="0" fillId="0" borderId="68" xfId="0" applyBorder="1" applyAlignment="1" applyProtection="1">
      <alignment horizontal="center" vertical="center" textRotation="90"/>
      <protection/>
    </xf>
    <xf numFmtId="0" fontId="0" fillId="0" borderId="59" xfId="0" applyBorder="1" applyAlignment="1" applyProtection="1">
      <alignment/>
      <protection/>
    </xf>
    <xf numFmtId="0" fontId="0" fillId="4" borderId="31" xfId="0" applyFont="1" applyFill="1" applyBorder="1" applyAlignment="1" applyProtection="1">
      <alignment horizontal="center" vertical="center"/>
      <protection/>
    </xf>
    <xf numFmtId="0" fontId="0" fillId="4" borderId="34" xfId="0" applyFill="1" applyBorder="1" applyAlignment="1" applyProtection="1">
      <alignment/>
      <protection/>
    </xf>
    <xf numFmtId="0" fontId="0" fillId="4" borderId="23" xfId="0" applyFill="1" applyBorder="1" applyAlignment="1" applyProtection="1">
      <alignment/>
      <protection/>
    </xf>
    <xf numFmtId="0" fontId="0" fillId="4" borderId="34" xfId="0" applyFont="1" applyFill="1" applyBorder="1" applyAlignment="1" applyProtection="1">
      <alignment horizontal="center" vertical="center"/>
      <protection/>
    </xf>
    <xf numFmtId="0" fontId="0" fillId="4" borderId="45" xfId="0" applyFill="1" applyBorder="1" applyAlignment="1" applyProtection="1">
      <alignment/>
      <protection/>
    </xf>
    <xf numFmtId="0" fontId="1" fillId="0" borderId="73" xfId="0" applyFont="1" applyBorder="1" applyAlignment="1" applyProtection="1">
      <alignment horizontal="center" vertical="center" textRotation="90"/>
      <protection/>
    </xf>
    <xf numFmtId="0" fontId="0" fillId="0" borderId="35" xfId="0" applyBorder="1" applyAlignment="1" applyProtection="1">
      <alignment horizontal="center" vertical="center" textRotation="90"/>
      <protection/>
    </xf>
    <xf numFmtId="0" fontId="0" fillId="0" borderId="27" xfId="0" applyBorder="1" applyAlignment="1" applyProtection="1">
      <alignment horizontal="center" vertical="center" textRotation="90"/>
      <protection/>
    </xf>
    <xf numFmtId="0" fontId="14" fillId="0" borderId="17" xfId="0" applyFont="1" applyBorder="1" applyAlignment="1" applyProtection="1">
      <alignment horizontal="center" vertical="center"/>
      <protection/>
    </xf>
    <xf numFmtId="0" fontId="14" fillId="0" borderId="20" xfId="0" applyFont="1" applyBorder="1" applyAlignment="1" applyProtection="1">
      <alignment horizontal="center" vertical="center"/>
      <protection/>
    </xf>
    <xf numFmtId="0" fontId="14" fillId="0" borderId="18" xfId="0" applyFont="1" applyBorder="1" applyAlignment="1" applyProtection="1">
      <alignment horizontal="center" vertical="center"/>
      <protection/>
    </xf>
    <xf numFmtId="0" fontId="14" fillId="0" borderId="48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49" xfId="0" applyFont="1" applyBorder="1" applyAlignment="1" applyProtection="1">
      <alignment horizontal="center" vertical="center"/>
      <protection/>
    </xf>
    <xf numFmtId="0" fontId="14" fillId="0" borderId="53" xfId="0" applyFont="1" applyBorder="1" applyAlignment="1" applyProtection="1">
      <alignment horizontal="center" vertical="center"/>
      <protection/>
    </xf>
    <xf numFmtId="0" fontId="14" fillId="0" borderId="76" xfId="0" applyFont="1" applyBorder="1" applyAlignment="1" applyProtection="1">
      <alignment horizontal="center" vertical="center"/>
      <protection/>
    </xf>
    <xf numFmtId="0" fontId="14" fillId="0" borderId="78" xfId="0" applyFont="1" applyBorder="1" applyAlignment="1" applyProtection="1">
      <alignment horizontal="center" vertical="center"/>
      <protection/>
    </xf>
    <xf numFmtId="0" fontId="0" fillId="0" borderId="21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 wrapText="1"/>
      <protection/>
    </xf>
    <xf numFmtId="0" fontId="0" fillId="0" borderId="49" xfId="0" applyFont="1" applyBorder="1" applyAlignment="1" applyProtection="1">
      <alignment horizontal="center" vertical="center" wrapText="1"/>
      <protection/>
    </xf>
    <xf numFmtId="0" fontId="0" fillId="0" borderId="78" xfId="0" applyFont="1" applyBorder="1" applyAlignment="1" applyProtection="1">
      <alignment horizontal="center" vertical="center" wrapText="1"/>
      <protection/>
    </xf>
    <xf numFmtId="0" fontId="0" fillId="0" borderId="111" xfId="0" applyFont="1" applyBorder="1" applyAlignment="1" applyProtection="1">
      <alignment horizontal="center" vertical="center" wrapText="1"/>
      <protection/>
    </xf>
    <xf numFmtId="0" fontId="0" fillId="0" borderId="68" xfId="0" applyFont="1" applyBorder="1" applyAlignment="1" applyProtection="1">
      <alignment horizontal="center" vertical="center" wrapText="1"/>
      <protection/>
    </xf>
    <xf numFmtId="0" fontId="0" fillId="0" borderId="50" xfId="0" applyFont="1" applyBorder="1" applyAlignment="1" applyProtection="1">
      <alignment horizontal="center" vertical="center" wrapText="1"/>
      <protection/>
    </xf>
    <xf numFmtId="0" fontId="0" fillId="0" borderId="69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35" xfId="0" applyFont="1" applyBorder="1" applyAlignment="1" applyProtection="1">
      <alignment horizontal="center" vertical="center"/>
      <protection/>
    </xf>
    <xf numFmtId="0" fontId="0" fillId="0" borderId="46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center" vertical="center" wrapText="1"/>
      <protection/>
    </xf>
    <xf numFmtId="0" fontId="0" fillId="0" borderId="48" xfId="0" applyFont="1" applyBorder="1" applyAlignment="1" applyProtection="1">
      <alignment horizontal="center" vertical="center" wrapText="1"/>
      <protection/>
    </xf>
    <xf numFmtId="0" fontId="0" fillId="0" borderId="70" xfId="0" applyFont="1" applyBorder="1" applyAlignment="1" applyProtection="1">
      <alignment horizontal="center" vertical="center" wrapText="1"/>
      <protection/>
    </xf>
    <xf numFmtId="0" fontId="0" fillId="0" borderId="2" xfId="0" applyFont="1" applyBorder="1" applyAlignment="1" applyProtection="1">
      <alignment horizontal="center" vertical="center" wrapText="1"/>
      <protection/>
    </xf>
    <xf numFmtId="0" fontId="0" fillId="0" borderId="65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37" xfId="0" applyBorder="1" applyAlignment="1">
      <alignment horizontal="right"/>
    </xf>
    <xf numFmtId="0" fontId="0" fillId="0" borderId="30" xfId="0" applyBorder="1" applyAlignment="1">
      <alignment horizontal="right"/>
    </xf>
    <xf numFmtId="0" fontId="0" fillId="2" borderId="112" xfId="0" applyFont="1" applyFill="1" applyBorder="1" applyAlignment="1" applyProtection="1">
      <alignment horizontal="center" vertical="center" wrapText="1"/>
      <protection locked="0"/>
    </xf>
    <xf numFmtId="0" fontId="0" fillId="2" borderId="63" xfId="0" applyFont="1" applyFill="1" applyBorder="1" applyAlignment="1" applyProtection="1">
      <alignment horizontal="center" vertical="center" wrapText="1"/>
      <protection locked="0"/>
    </xf>
    <xf numFmtId="0" fontId="0" fillId="2" borderId="113" xfId="0" applyFont="1" applyFill="1" applyBorder="1" applyAlignment="1" applyProtection="1">
      <alignment horizontal="center" vertical="center" wrapText="1"/>
      <protection locked="0"/>
    </xf>
    <xf numFmtId="0" fontId="0" fillId="2" borderId="48" xfId="0" applyFont="1" applyFill="1" applyBorder="1" applyAlignment="1" applyProtection="1">
      <alignment horizontal="center" vertical="center" wrapText="1"/>
      <protection locked="0"/>
    </xf>
    <xf numFmtId="0" fontId="0" fillId="2" borderId="0" xfId="0" applyFont="1" applyFill="1" applyBorder="1" applyAlignment="1" applyProtection="1">
      <alignment horizontal="center" vertical="center" wrapText="1"/>
      <protection locked="0"/>
    </xf>
    <xf numFmtId="0" fontId="0" fillId="2" borderId="49" xfId="0" applyFont="1" applyFill="1" applyBorder="1" applyAlignment="1" applyProtection="1">
      <alignment horizontal="center" vertical="center" wrapText="1"/>
      <protection locked="0"/>
    </xf>
    <xf numFmtId="0" fontId="0" fillId="2" borderId="53" xfId="0" applyFont="1" applyFill="1" applyBorder="1" applyAlignment="1" applyProtection="1">
      <alignment horizontal="center" vertical="center" wrapText="1"/>
      <protection locked="0"/>
    </xf>
    <xf numFmtId="0" fontId="0" fillId="2" borderId="76" xfId="0" applyFont="1" applyFill="1" applyBorder="1" applyAlignment="1" applyProtection="1">
      <alignment horizontal="center" vertical="center" wrapText="1"/>
      <protection locked="0"/>
    </xf>
    <xf numFmtId="0" fontId="0" fillId="2" borderId="78" xfId="0" applyFont="1" applyFill="1" applyBorder="1" applyAlignment="1" applyProtection="1">
      <alignment horizontal="center" vertical="center" wrapText="1"/>
      <protection locked="0"/>
    </xf>
    <xf numFmtId="0" fontId="1" fillId="0" borderId="1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67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62" xfId="0" applyFont="1" applyBorder="1" applyAlignment="1">
      <alignment horizontal="right" vertical="center"/>
    </xf>
    <xf numFmtId="0" fontId="0" fillId="0" borderId="61" xfId="0" applyFont="1" applyBorder="1" applyAlignment="1">
      <alignment horizontal="right" vertical="center"/>
    </xf>
    <xf numFmtId="0" fontId="1" fillId="6" borderId="73" xfId="0" applyFont="1" applyFill="1" applyBorder="1" applyAlignment="1">
      <alignment horizontal="center" vertical="center" wrapText="1"/>
    </xf>
    <xf numFmtId="0" fontId="1" fillId="6" borderId="63" xfId="0" applyFont="1" applyFill="1" applyBorder="1" applyAlignment="1">
      <alignment horizontal="center" vertical="center" wrapText="1"/>
    </xf>
    <xf numFmtId="0" fontId="1" fillId="6" borderId="31" xfId="0" applyFont="1" applyFill="1" applyBorder="1" applyAlignment="1">
      <alignment horizontal="center" vertical="center" wrapText="1"/>
    </xf>
    <xf numFmtId="0" fontId="1" fillId="6" borderId="35" xfId="0" applyFont="1" applyFill="1" applyBorder="1" applyAlignment="1">
      <alignment horizontal="center" vertical="center" wrapText="1"/>
    </xf>
    <xf numFmtId="0" fontId="1" fillId="6" borderId="0" xfId="0" applyFont="1" applyFill="1" applyBorder="1" applyAlignment="1">
      <alignment horizontal="center" vertical="center" wrapText="1"/>
    </xf>
    <xf numFmtId="0" fontId="1" fillId="6" borderId="34" xfId="0" applyFont="1" applyFill="1" applyBorder="1" applyAlignment="1">
      <alignment horizontal="center" vertical="center" wrapText="1"/>
    </xf>
    <xf numFmtId="0" fontId="1" fillId="6" borderId="27" xfId="0" applyFont="1" applyFill="1" applyBorder="1" applyAlignment="1">
      <alignment horizontal="center" vertical="center" wrapText="1"/>
    </xf>
    <xf numFmtId="0" fontId="1" fillId="6" borderId="25" xfId="0" applyFont="1" applyFill="1" applyBorder="1" applyAlignment="1">
      <alignment horizontal="center" vertical="center" wrapText="1"/>
    </xf>
    <xf numFmtId="0" fontId="1" fillId="6" borderId="23" xfId="0" applyFont="1" applyFill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/>
    </xf>
    <xf numFmtId="0" fontId="0" fillId="0" borderId="1" xfId="0" applyFill="1" applyBorder="1" applyAlignment="1" applyProtection="1">
      <alignment horizontal="center" vertical="center" textRotation="90"/>
      <protection/>
    </xf>
    <xf numFmtId="0" fontId="0" fillId="2" borderId="73" xfId="0" applyFill="1" applyBorder="1" applyAlignment="1" applyProtection="1">
      <alignment horizontal="center" vertical="center" wrapText="1"/>
      <protection locked="0"/>
    </xf>
    <xf numFmtId="0" fontId="0" fillId="2" borderId="63" xfId="0" applyFill="1" applyBorder="1" applyAlignment="1" applyProtection="1">
      <alignment horizontal="center" vertical="center" wrapText="1"/>
      <protection locked="0"/>
    </xf>
    <xf numFmtId="0" fontId="0" fillId="2" borderId="31" xfId="0" applyFill="1" applyBorder="1" applyAlignment="1" applyProtection="1">
      <alignment horizontal="center" vertical="center" wrapText="1"/>
      <protection locked="0"/>
    </xf>
    <xf numFmtId="0" fontId="0" fillId="2" borderId="35" xfId="0" applyFill="1" applyBorder="1" applyAlignment="1" applyProtection="1">
      <alignment horizontal="center" vertical="center" wrapText="1"/>
      <protection locked="0"/>
    </xf>
    <xf numFmtId="0" fontId="0" fillId="2" borderId="0" xfId="0" applyFill="1" applyBorder="1" applyAlignment="1" applyProtection="1">
      <alignment horizontal="center" vertical="center" wrapText="1"/>
      <protection locked="0"/>
    </xf>
    <xf numFmtId="0" fontId="0" fillId="2" borderId="34" xfId="0" applyFill="1" applyBorder="1" applyAlignment="1" applyProtection="1">
      <alignment horizontal="center" vertical="center" wrapText="1"/>
      <protection locked="0"/>
    </xf>
    <xf numFmtId="0" fontId="0" fillId="2" borderId="27" xfId="0" applyFill="1" applyBorder="1" applyAlignment="1" applyProtection="1">
      <alignment horizontal="center" vertical="center" wrapText="1"/>
      <protection locked="0"/>
    </xf>
    <xf numFmtId="0" fontId="0" fillId="2" borderId="25" xfId="0" applyFill="1" applyBorder="1" applyAlignment="1" applyProtection="1">
      <alignment horizontal="center" vertical="center" wrapText="1"/>
      <protection locked="0"/>
    </xf>
    <xf numFmtId="0" fontId="0" fillId="2" borderId="23" xfId="0" applyFill="1" applyBorder="1" applyAlignment="1" applyProtection="1">
      <alignment horizontal="center" vertical="center" wrapText="1"/>
      <protection locked="0"/>
    </xf>
    <xf numFmtId="0" fontId="0" fillId="0" borderId="73" xfId="0" applyBorder="1" applyAlignment="1" applyProtection="1">
      <alignment textRotation="90"/>
      <protection/>
    </xf>
    <xf numFmtId="0" fontId="0" fillId="0" borderId="35" xfId="0" applyBorder="1" applyAlignment="1" applyProtection="1">
      <alignment textRotation="90"/>
      <protection/>
    </xf>
    <xf numFmtId="0" fontId="1" fillId="0" borderId="37" xfId="0" applyFont="1" applyBorder="1" applyAlignment="1" applyProtection="1">
      <alignment horizontal="center" vertical="center" wrapText="1"/>
      <protection/>
    </xf>
    <xf numFmtId="0" fontId="1" fillId="0" borderId="30" xfId="0" applyFont="1" applyBorder="1" applyAlignment="1" applyProtection="1">
      <alignment horizontal="center" vertical="center" wrapText="1"/>
      <protection/>
    </xf>
  </cellXfs>
  <cellStyles count="11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OUPVYKAZ" xfId="20"/>
    <cellStyle name="normální_tabulka do výroční zprávy rozboru hospodaření" xfId="21"/>
    <cellStyle name="normální_tabulkyZUČ03-VŠ" xfId="22"/>
    <cellStyle name="Percent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comments" Target="../comments25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E146"/>
  <sheetViews>
    <sheetView workbookViewId="0" topLeftCell="A100">
      <selection activeCell="E102" sqref="E102"/>
    </sheetView>
  </sheetViews>
  <sheetFormatPr defaultColWidth="9.33203125" defaultRowHeight="12.75" customHeight="1"/>
  <cols>
    <col min="1" max="1" width="69.16015625" style="205" customWidth="1"/>
    <col min="2" max="2" width="17" style="467" customWidth="1"/>
    <col min="3" max="3" width="9" style="467" customWidth="1"/>
    <col min="4" max="5" width="15.5" style="461" customWidth="1"/>
    <col min="6" max="16384" width="9.33203125" style="205" customWidth="1"/>
  </cols>
  <sheetData>
    <row r="1" spans="1:5" ht="12.75" customHeight="1">
      <c r="A1" s="415" t="s">
        <v>848</v>
      </c>
      <c r="B1" s="416"/>
      <c r="C1" s="746"/>
      <c r="D1" s="747"/>
      <c r="E1" s="418"/>
    </row>
    <row r="2" spans="1:5" ht="12.75" customHeight="1">
      <c r="A2" s="419"/>
      <c r="B2" s="420"/>
      <c r="C2" s="420"/>
      <c r="D2" s="418"/>
      <c r="E2" s="418"/>
    </row>
    <row r="3" spans="1:5" ht="12.75" customHeight="1">
      <c r="A3" s="421" t="s">
        <v>849</v>
      </c>
      <c r="B3" s="420"/>
      <c r="C3" s="420"/>
      <c r="D3" s="418"/>
      <c r="E3" s="418"/>
    </row>
    <row r="4" spans="1:5" ht="12.75" customHeight="1" thickBot="1">
      <c r="A4" s="417" t="s">
        <v>850</v>
      </c>
      <c r="B4" s="420"/>
      <c r="C4" s="420"/>
      <c r="D4" s="418"/>
      <c r="E4" s="418"/>
    </row>
    <row r="5" spans="1:5" ht="28.5" customHeight="1" thickBot="1">
      <c r="A5" s="422" t="s">
        <v>152</v>
      </c>
      <c r="B5" s="422" t="s">
        <v>153</v>
      </c>
      <c r="C5" s="422" t="s">
        <v>154</v>
      </c>
      <c r="D5" s="423" t="s">
        <v>732</v>
      </c>
      <c r="E5" s="423" t="s">
        <v>733</v>
      </c>
    </row>
    <row r="6" spans="1:5" ht="12.75" customHeight="1" thickBot="1">
      <c r="A6" s="424" t="s">
        <v>851</v>
      </c>
      <c r="B6" s="425"/>
      <c r="C6" s="426"/>
      <c r="D6" s="422" t="s">
        <v>155</v>
      </c>
      <c r="E6" s="422" t="s">
        <v>156</v>
      </c>
    </row>
    <row r="7" spans="1:5" ht="12.75" customHeight="1">
      <c r="A7" s="427" t="s">
        <v>852</v>
      </c>
      <c r="B7" s="428" t="s">
        <v>853</v>
      </c>
      <c r="C7" s="429" t="s">
        <v>854</v>
      </c>
      <c r="D7" s="430">
        <f>D8+D16+D27+D35</f>
        <v>354071</v>
      </c>
      <c r="E7" s="431">
        <f>E8+E16+E27+E35</f>
        <v>358781</v>
      </c>
    </row>
    <row r="8" spans="1:5" ht="12.75" customHeight="1">
      <c r="A8" s="427" t="s">
        <v>855</v>
      </c>
      <c r="B8" s="428" t="s">
        <v>856</v>
      </c>
      <c r="C8" s="429" t="s">
        <v>857</v>
      </c>
      <c r="D8" s="430">
        <f>SUM(D9:D15)</f>
        <v>4751</v>
      </c>
      <c r="E8" s="432">
        <f>SUM(E9:E15)</f>
        <v>5495</v>
      </c>
    </row>
    <row r="9" spans="1:5" ht="12.75" customHeight="1">
      <c r="A9" s="427" t="s">
        <v>858</v>
      </c>
      <c r="B9" s="428" t="s">
        <v>859</v>
      </c>
      <c r="C9" s="429" t="s">
        <v>860</v>
      </c>
      <c r="D9" s="433"/>
      <c r="E9" s="434"/>
    </row>
    <row r="10" spans="1:5" ht="12.75" customHeight="1">
      <c r="A10" s="427" t="s">
        <v>861</v>
      </c>
      <c r="B10" s="428" t="s">
        <v>862</v>
      </c>
      <c r="C10" s="429" t="s">
        <v>863</v>
      </c>
      <c r="D10" s="433">
        <v>3702</v>
      </c>
      <c r="E10" s="434">
        <v>4481</v>
      </c>
    </row>
    <row r="11" spans="1:5" ht="12.75" customHeight="1">
      <c r="A11" s="427" t="s">
        <v>864</v>
      </c>
      <c r="B11" s="428" t="s">
        <v>865</v>
      </c>
      <c r="C11" s="429" t="s">
        <v>866</v>
      </c>
      <c r="D11" s="433"/>
      <c r="E11" s="434"/>
    </row>
    <row r="12" spans="1:5" ht="12.75" customHeight="1">
      <c r="A12" s="427" t="s">
        <v>867</v>
      </c>
      <c r="B12" s="428" t="s">
        <v>868</v>
      </c>
      <c r="C12" s="429" t="s">
        <v>869</v>
      </c>
      <c r="D12" s="433">
        <v>1049</v>
      </c>
      <c r="E12" s="434">
        <v>1014</v>
      </c>
    </row>
    <row r="13" spans="1:5" ht="12.75" customHeight="1">
      <c r="A13" s="427" t="s">
        <v>870</v>
      </c>
      <c r="B13" s="428" t="s">
        <v>871</v>
      </c>
      <c r="C13" s="429" t="s">
        <v>872</v>
      </c>
      <c r="D13" s="433"/>
      <c r="E13" s="434"/>
    </row>
    <row r="14" spans="1:5" ht="12.75" customHeight="1">
      <c r="A14" s="427" t="s">
        <v>894</v>
      </c>
      <c r="B14" s="428" t="s">
        <v>895</v>
      </c>
      <c r="C14" s="429" t="s">
        <v>896</v>
      </c>
      <c r="D14" s="433"/>
      <c r="E14" s="434"/>
    </row>
    <row r="15" spans="1:5" ht="12.75" customHeight="1">
      <c r="A15" s="427" t="s">
        <v>897</v>
      </c>
      <c r="B15" s="428" t="s">
        <v>898</v>
      </c>
      <c r="C15" s="429" t="s">
        <v>899</v>
      </c>
      <c r="D15" s="433"/>
      <c r="E15" s="434"/>
    </row>
    <row r="16" spans="1:5" ht="12.75" customHeight="1">
      <c r="A16" s="435" t="s">
        <v>900</v>
      </c>
      <c r="B16" s="428" t="s">
        <v>901</v>
      </c>
      <c r="C16" s="429" t="s">
        <v>902</v>
      </c>
      <c r="D16" s="430">
        <f>SUM(D17:D26)</f>
        <v>515553</v>
      </c>
      <c r="E16" s="432">
        <f>SUM(E17:E26)</f>
        <v>541170</v>
      </c>
    </row>
    <row r="17" spans="1:5" ht="12.75" customHeight="1">
      <c r="A17" s="427" t="s">
        <v>903</v>
      </c>
      <c r="B17" s="428" t="s">
        <v>904</v>
      </c>
      <c r="C17" s="429" t="s">
        <v>905</v>
      </c>
      <c r="D17" s="433">
        <v>13868</v>
      </c>
      <c r="E17" s="434">
        <v>13868</v>
      </c>
    </row>
    <row r="18" spans="1:5" ht="12.75" customHeight="1">
      <c r="A18" s="427" t="s">
        <v>906</v>
      </c>
      <c r="B18" s="428" t="s">
        <v>907</v>
      </c>
      <c r="C18" s="429" t="s">
        <v>908</v>
      </c>
      <c r="D18" s="433"/>
      <c r="E18" s="434"/>
    </row>
    <row r="19" spans="1:5" ht="12.75" customHeight="1">
      <c r="A19" s="427" t="s">
        <v>909</v>
      </c>
      <c r="B19" s="428" t="s">
        <v>910</v>
      </c>
      <c r="C19" s="429" t="s">
        <v>911</v>
      </c>
      <c r="D19" s="433">
        <v>394440</v>
      </c>
      <c r="E19" s="434">
        <v>394916</v>
      </c>
    </row>
    <row r="20" spans="1:5" ht="12.75" customHeight="1">
      <c r="A20" s="427" t="s">
        <v>912</v>
      </c>
      <c r="B20" s="428" t="s">
        <v>913</v>
      </c>
      <c r="C20" s="429" t="s">
        <v>914</v>
      </c>
      <c r="D20" s="433">
        <v>80136</v>
      </c>
      <c r="E20" s="434">
        <v>84432</v>
      </c>
    </row>
    <row r="21" spans="1:5" ht="12.75" customHeight="1">
      <c r="A21" s="427" t="s">
        <v>915</v>
      </c>
      <c r="B21" s="428" t="s">
        <v>916</v>
      </c>
      <c r="C21" s="429" t="s">
        <v>917</v>
      </c>
      <c r="D21" s="433"/>
      <c r="E21" s="434"/>
    </row>
    <row r="22" spans="1:5" ht="12.75" customHeight="1">
      <c r="A22" s="427" t="s">
        <v>918</v>
      </c>
      <c r="B22" s="428" t="s">
        <v>919</v>
      </c>
      <c r="C22" s="429" t="s">
        <v>920</v>
      </c>
      <c r="D22" s="433"/>
      <c r="E22" s="434"/>
    </row>
    <row r="23" spans="1:5" ht="12.75" customHeight="1">
      <c r="A23" s="427" t="s">
        <v>921</v>
      </c>
      <c r="B23" s="428" t="s">
        <v>922</v>
      </c>
      <c r="C23" s="429" t="s">
        <v>923</v>
      </c>
      <c r="D23" s="433">
        <v>24581</v>
      </c>
      <c r="E23" s="434">
        <v>22337</v>
      </c>
    </row>
    <row r="24" spans="1:5" ht="12.75" customHeight="1">
      <c r="A24" s="427" t="s">
        <v>924</v>
      </c>
      <c r="B24" s="428" t="s">
        <v>925</v>
      </c>
      <c r="C24" s="429" t="s">
        <v>926</v>
      </c>
      <c r="D24" s="433"/>
      <c r="E24" s="434"/>
    </row>
    <row r="25" spans="1:5" ht="12.75" customHeight="1">
      <c r="A25" s="427" t="s">
        <v>927</v>
      </c>
      <c r="B25" s="428" t="s">
        <v>928</v>
      </c>
      <c r="C25" s="429" t="s">
        <v>929</v>
      </c>
      <c r="D25" s="433">
        <v>2528</v>
      </c>
      <c r="E25" s="434">
        <v>25617</v>
      </c>
    </row>
    <row r="26" spans="1:5" ht="12.75" customHeight="1">
      <c r="A26" s="427" t="s">
        <v>930</v>
      </c>
      <c r="B26" s="428" t="s">
        <v>931</v>
      </c>
      <c r="C26" s="429" t="s">
        <v>932</v>
      </c>
      <c r="D26" s="433"/>
      <c r="E26" s="434"/>
    </row>
    <row r="27" spans="1:5" s="436" customFormat="1" ht="12.75" customHeight="1">
      <c r="A27" s="435" t="s">
        <v>940</v>
      </c>
      <c r="B27" s="428" t="s">
        <v>941</v>
      </c>
      <c r="C27" s="429" t="s">
        <v>942</v>
      </c>
      <c r="D27" s="430">
        <f>SUM(D28:D34)</f>
        <v>0</v>
      </c>
      <c r="E27" s="432">
        <f>SUM(E28:E34)</f>
        <v>0</v>
      </c>
    </row>
    <row r="28" spans="1:5" ht="12.75" customHeight="1">
      <c r="A28" s="427" t="s">
        <v>943</v>
      </c>
      <c r="B28" s="428" t="s">
        <v>944</v>
      </c>
      <c r="C28" s="429" t="s">
        <v>945</v>
      </c>
      <c r="D28" s="433"/>
      <c r="E28" s="434"/>
    </row>
    <row r="29" spans="1:5" ht="12.75" customHeight="1">
      <c r="A29" s="427" t="s">
        <v>946</v>
      </c>
      <c r="B29" s="428" t="s">
        <v>947</v>
      </c>
      <c r="C29" s="429" t="s">
        <v>948</v>
      </c>
      <c r="D29" s="433"/>
      <c r="E29" s="434"/>
    </row>
    <row r="30" spans="1:5" ht="12.75" customHeight="1">
      <c r="A30" s="427" t="s">
        <v>949</v>
      </c>
      <c r="B30" s="428" t="s">
        <v>950</v>
      </c>
      <c r="C30" s="429" t="s">
        <v>951</v>
      </c>
      <c r="D30" s="433"/>
      <c r="E30" s="434"/>
    </row>
    <row r="31" spans="1:5" ht="12.75" customHeight="1">
      <c r="A31" s="427" t="s">
        <v>952</v>
      </c>
      <c r="B31" s="428" t="s">
        <v>953</v>
      </c>
      <c r="C31" s="429" t="s">
        <v>954</v>
      </c>
      <c r="D31" s="433"/>
      <c r="E31" s="434"/>
    </row>
    <row r="32" spans="1:5" ht="12.75" customHeight="1">
      <c r="A32" s="427" t="s">
        <v>955</v>
      </c>
      <c r="B32" s="428" t="s">
        <v>956</v>
      </c>
      <c r="C32" s="429" t="s">
        <v>957</v>
      </c>
      <c r="D32" s="433"/>
      <c r="E32" s="434"/>
    </row>
    <row r="33" spans="1:5" ht="12.75" customHeight="1">
      <c r="A33" s="427" t="s">
        <v>958</v>
      </c>
      <c r="B33" s="428" t="s">
        <v>959</v>
      </c>
      <c r="C33" s="429" t="s">
        <v>960</v>
      </c>
      <c r="D33" s="433"/>
      <c r="E33" s="434"/>
    </row>
    <row r="34" spans="1:5" ht="12.75" customHeight="1">
      <c r="A34" s="437" t="s">
        <v>157</v>
      </c>
      <c r="B34" s="428" t="s">
        <v>961</v>
      </c>
      <c r="C34" s="429" t="s">
        <v>962</v>
      </c>
      <c r="D34" s="433"/>
      <c r="E34" s="434"/>
    </row>
    <row r="35" spans="1:5" s="436" customFormat="1" ht="12.75" customHeight="1">
      <c r="A35" s="435" t="s">
        <v>963</v>
      </c>
      <c r="B35" s="428" t="s">
        <v>964</v>
      </c>
      <c r="C35" s="429" t="s">
        <v>965</v>
      </c>
      <c r="D35" s="430">
        <f>SUM(D36:D46)</f>
        <v>-166233</v>
      </c>
      <c r="E35" s="432">
        <f>SUM(E36:E46)</f>
        <v>-187884</v>
      </c>
    </row>
    <row r="36" spans="1:5" ht="12.75" customHeight="1">
      <c r="A36" s="427" t="s">
        <v>966</v>
      </c>
      <c r="B36" s="428" t="s">
        <v>967</v>
      </c>
      <c r="C36" s="429" t="s">
        <v>968</v>
      </c>
      <c r="D36" s="433"/>
      <c r="E36" s="434"/>
    </row>
    <row r="37" spans="1:5" ht="12.75" customHeight="1">
      <c r="A37" s="427" t="s">
        <v>969</v>
      </c>
      <c r="B37" s="428" t="s">
        <v>970</v>
      </c>
      <c r="C37" s="429" t="s">
        <v>971</v>
      </c>
      <c r="D37" s="433">
        <v>-2018</v>
      </c>
      <c r="E37" s="434">
        <v>-2839</v>
      </c>
    </row>
    <row r="38" spans="1:5" ht="12.75" customHeight="1">
      <c r="A38" s="427" t="s">
        <v>972</v>
      </c>
      <c r="B38" s="428" t="s">
        <v>973</v>
      </c>
      <c r="C38" s="429" t="s">
        <v>974</v>
      </c>
      <c r="D38" s="433"/>
      <c r="E38" s="434"/>
    </row>
    <row r="39" spans="1:5" ht="12.75" customHeight="1">
      <c r="A39" s="427" t="s">
        <v>978</v>
      </c>
      <c r="B39" s="428" t="s">
        <v>979</v>
      </c>
      <c r="C39" s="429" t="s">
        <v>980</v>
      </c>
      <c r="D39" s="433">
        <v>-1049</v>
      </c>
      <c r="E39" s="434">
        <v>-1014</v>
      </c>
    </row>
    <row r="40" spans="1:5" ht="12.75" customHeight="1">
      <c r="A40" s="427" t="s">
        <v>981</v>
      </c>
      <c r="B40" s="428" t="s">
        <v>982</v>
      </c>
      <c r="C40" s="429" t="s">
        <v>983</v>
      </c>
      <c r="D40" s="433"/>
      <c r="E40" s="434"/>
    </row>
    <row r="41" spans="1:5" ht="12.75" customHeight="1">
      <c r="A41" s="427" t="s">
        <v>984</v>
      </c>
      <c r="B41" s="428" t="s">
        <v>985</v>
      </c>
      <c r="C41" s="429" t="s">
        <v>986</v>
      </c>
      <c r="D41" s="433">
        <v>-88166</v>
      </c>
      <c r="E41" s="434">
        <v>-101838</v>
      </c>
    </row>
    <row r="42" spans="1:5" ht="12.75" customHeight="1">
      <c r="A42" s="427" t="s">
        <v>987</v>
      </c>
      <c r="B42" s="428" t="s">
        <v>988</v>
      </c>
      <c r="C42" s="429" t="s">
        <v>989</v>
      </c>
      <c r="D42" s="433">
        <v>-50419</v>
      </c>
      <c r="E42" s="434">
        <v>-59856</v>
      </c>
    </row>
    <row r="43" spans="1:5" ht="12.75" customHeight="1">
      <c r="A43" s="427" t="s">
        <v>990</v>
      </c>
      <c r="B43" s="428" t="s">
        <v>991</v>
      </c>
      <c r="C43" s="429" t="s">
        <v>992</v>
      </c>
      <c r="D43" s="433"/>
      <c r="E43" s="434"/>
    </row>
    <row r="44" spans="1:5" ht="12.75" customHeight="1">
      <c r="A44" s="427" t="s">
        <v>993</v>
      </c>
      <c r="B44" s="428" t="s">
        <v>994</v>
      </c>
      <c r="C44" s="429" t="s">
        <v>995</v>
      </c>
      <c r="D44" s="433"/>
      <c r="E44" s="434"/>
    </row>
    <row r="45" spans="1:5" ht="12.75" customHeight="1">
      <c r="A45" s="427" t="s">
        <v>996</v>
      </c>
      <c r="B45" s="428" t="s">
        <v>997</v>
      </c>
      <c r="C45" s="429" t="s">
        <v>998</v>
      </c>
      <c r="D45" s="433">
        <v>-24581</v>
      </c>
      <c r="E45" s="434">
        <v>-22337</v>
      </c>
    </row>
    <row r="46" spans="1:5" ht="11.25" thickBot="1">
      <c r="A46" s="438" t="s">
        <v>999</v>
      </c>
      <c r="B46" s="439" t="s">
        <v>1000</v>
      </c>
      <c r="C46" s="440" t="s">
        <v>1001</v>
      </c>
      <c r="D46" s="441"/>
      <c r="E46" s="442"/>
    </row>
    <row r="47" spans="1:5" s="436" customFormat="1" ht="12.75" customHeight="1">
      <c r="A47" s="443" t="s">
        <v>1002</v>
      </c>
      <c r="B47" s="444" t="s">
        <v>1003</v>
      </c>
      <c r="C47" s="445" t="s">
        <v>1004</v>
      </c>
      <c r="D47" s="446">
        <f>D48+D58+D78+D87</f>
        <v>87687</v>
      </c>
      <c r="E47" s="431">
        <f>E48+E58+E78+E87</f>
        <v>80699</v>
      </c>
    </row>
    <row r="48" spans="1:5" s="436" customFormat="1" ht="12.75" customHeight="1">
      <c r="A48" s="435" t="s">
        <v>1005</v>
      </c>
      <c r="B48" s="428" t="s">
        <v>1006</v>
      </c>
      <c r="C48" s="429" t="s">
        <v>1007</v>
      </c>
      <c r="D48" s="430">
        <f>SUM(D49:D57)</f>
        <v>1646</v>
      </c>
      <c r="E48" s="432">
        <f>SUM(E49:E57)</f>
        <v>1242</v>
      </c>
    </row>
    <row r="49" spans="1:5" ht="12.75" customHeight="1">
      <c r="A49" s="427" t="s">
        <v>1008</v>
      </c>
      <c r="B49" s="428" t="s">
        <v>1009</v>
      </c>
      <c r="C49" s="429" t="s">
        <v>1010</v>
      </c>
      <c r="D49" s="433">
        <v>1646</v>
      </c>
      <c r="E49" s="434">
        <v>1242</v>
      </c>
    </row>
    <row r="50" spans="1:5" ht="12.75" customHeight="1">
      <c r="A50" s="427" t="s">
        <v>1011</v>
      </c>
      <c r="B50" s="428" t="s">
        <v>1012</v>
      </c>
      <c r="C50" s="429" t="s">
        <v>1013</v>
      </c>
      <c r="D50" s="433"/>
      <c r="E50" s="434"/>
    </row>
    <row r="51" spans="1:5" ht="12.75" customHeight="1">
      <c r="A51" s="427" t="s">
        <v>1014</v>
      </c>
      <c r="B51" s="428" t="s">
        <v>1015</v>
      </c>
      <c r="C51" s="429" t="s">
        <v>1016</v>
      </c>
      <c r="D51" s="433"/>
      <c r="E51" s="434"/>
    </row>
    <row r="52" spans="1:5" ht="12.75" customHeight="1">
      <c r="A52" s="427" t="s">
        <v>1017</v>
      </c>
      <c r="B52" s="428" t="s">
        <v>1018</v>
      </c>
      <c r="C52" s="429" t="s">
        <v>1019</v>
      </c>
      <c r="D52" s="433"/>
      <c r="E52" s="434"/>
    </row>
    <row r="53" spans="1:5" ht="12.75" customHeight="1">
      <c r="A53" s="427" t="s">
        <v>1020</v>
      </c>
      <c r="B53" s="428" t="s">
        <v>1021</v>
      </c>
      <c r="C53" s="429" t="s">
        <v>1022</v>
      </c>
      <c r="D53" s="433"/>
      <c r="E53" s="434"/>
    </row>
    <row r="54" spans="1:5" ht="12.75" customHeight="1">
      <c r="A54" s="427" t="s">
        <v>1023</v>
      </c>
      <c r="B54" s="428" t="s">
        <v>1024</v>
      </c>
      <c r="C54" s="429" t="s">
        <v>1025</v>
      </c>
      <c r="D54" s="433"/>
      <c r="E54" s="434"/>
    </row>
    <row r="55" spans="1:5" ht="12.75" customHeight="1">
      <c r="A55" s="427" t="s">
        <v>1026</v>
      </c>
      <c r="B55" s="428" t="s">
        <v>1027</v>
      </c>
      <c r="C55" s="429" t="s">
        <v>1028</v>
      </c>
      <c r="D55" s="433"/>
      <c r="E55" s="434"/>
    </row>
    <row r="56" spans="1:5" ht="12.75" customHeight="1">
      <c r="A56" s="427" t="s">
        <v>1029</v>
      </c>
      <c r="B56" s="428" t="s">
        <v>1030</v>
      </c>
      <c r="C56" s="429" t="s">
        <v>1031</v>
      </c>
      <c r="D56" s="433"/>
      <c r="E56" s="434"/>
    </row>
    <row r="57" spans="1:5" ht="12.75" customHeight="1">
      <c r="A57" s="427" t="s">
        <v>1032</v>
      </c>
      <c r="B57" s="428" t="s">
        <v>1033</v>
      </c>
      <c r="C57" s="429" t="s">
        <v>1034</v>
      </c>
      <c r="D57" s="433"/>
      <c r="E57" s="434"/>
    </row>
    <row r="58" spans="1:5" s="436" customFormat="1" ht="12.75" customHeight="1">
      <c r="A58" s="435" t="s">
        <v>1035</v>
      </c>
      <c r="B58" s="428" t="s">
        <v>1036</v>
      </c>
      <c r="C58" s="429" t="s">
        <v>1037</v>
      </c>
      <c r="D58" s="430">
        <f>SUM(D59:D77)</f>
        <v>3454</v>
      </c>
      <c r="E58" s="432">
        <f>SUM(E59:E77)</f>
        <v>3683</v>
      </c>
    </row>
    <row r="59" spans="1:5" ht="12.75" customHeight="1">
      <c r="A59" s="427" t="s">
        <v>1038</v>
      </c>
      <c r="B59" s="428" t="s">
        <v>1039</v>
      </c>
      <c r="C59" s="429" t="s">
        <v>1040</v>
      </c>
      <c r="D59" s="433">
        <v>2109</v>
      </c>
      <c r="E59" s="434">
        <v>2182</v>
      </c>
    </row>
    <row r="60" spans="1:5" ht="12.75" customHeight="1">
      <c r="A60" s="427" t="s">
        <v>1041</v>
      </c>
      <c r="B60" s="428" t="s">
        <v>1042</v>
      </c>
      <c r="C60" s="429" t="s">
        <v>1043</v>
      </c>
      <c r="D60" s="433"/>
      <c r="E60" s="434"/>
    </row>
    <row r="61" spans="1:5" ht="12.75" customHeight="1">
      <c r="A61" s="427" t="s">
        <v>1044</v>
      </c>
      <c r="B61" s="428" t="s">
        <v>1045</v>
      </c>
      <c r="C61" s="429" t="s">
        <v>1046</v>
      </c>
      <c r="D61" s="433"/>
      <c r="E61" s="434"/>
    </row>
    <row r="62" spans="1:5" ht="12.75" customHeight="1">
      <c r="A62" s="427" t="s">
        <v>1047</v>
      </c>
      <c r="B62" s="428" t="s">
        <v>1033</v>
      </c>
      <c r="C62" s="429" t="s">
        <v>1048</v>
      </c>
      <c r="D62" s="433">
        <v>994</v>
      </c>
      <c r="E62" s="434">
        <v>1429</v>
      </c>
    </row>
    <row r="63" spans="1:5" ht="12.75" customHeight="1">
      <c r="A63" s="427" t="s">
        <v>1049</v>
      </c>
      <c r="B63" s="428" t="s">
        <v>1050</v>
      </c>
      <c r="C63" s="429" t="s">
        <v>1051</v>
      </c>
      <c r="D63" s="433"/>
      <c r="E63" s="434"/>
    </row>
    <row r="64" spans="1:5" ht="12.75" customHeight="1">
      <c r="A64" s="427" t="s">
        <v>1052</v>
      </c>
      <c r="B64" s="428" t="s">
        <v>1053</v>
      </c>
      <c r="C64" s="429" t="s">
        <v>1054</v>
      </c>
      <c r="D64" s="433">
        <v>130</v>
      </c>
      <c r="E64" s="434">
        <v>38</v>
      </c>
    </row>
    <row r="65" spans="1:5" ht="12.75" customHeight="1">
      <c r="A65" s="427" t="s">
        <v>1055</v>
      </c>
      <c r="B65" s="428" t="s">
        <v>1056</v>
      </c>
      <c r="C65" s="429" t="s">
        <v>1057</v>
      </c>
      <c r="D65" s="433"/>
      <c r="E65" s="434"/>
    </row>
    <row r="66" spans="1:5" ht="12.75" customHeight="1">
      <c r="A66" s="427" t="s">
        <v>1058</v>
      </c>
      <c r="B66" s="428" t="s">
        <v>1059</v>
      </c>
      <c r="C66" s="429" t="s">
        <v>1060</v>
      </c>
      <c r="D66" s="433"/>
      <c r="E66" s="434"/>
    </row>
    <row r="67" spans="1:5" ht="12.75" customHeight="1">
      <c r="A67" s="427" t="s">
        <v>1061</v>
      </c>
      <c r="B67" s="428" t="s">
        <v>1062</v>
      </c>
      <c r="C67" s="429" t="s">
        <v>1063</v>
      </c>
      <c r="D67" s="433"/>
      <c r="E67" s="434"/>
    </row>
    <row r="68" spans="1:5" ht="12.75" customHeight="1">
      <c r="A68" s="427" t="s">
        <v>1064</v>
      </c>
      <c r="B68" s="428" t="s">
        <v>1065</v>
      </c>
      <c r="C68" s="429" t="s">
        <v>1066</v>
      </c>
      <c r="D68" s="433"/>
      <c r="E68" s="434"/>
    </row>
    <row r="69" spans="1:5" ht="12.75" customHeight="1">
      <c r="A69" s="427" t="s">
        <v>1067</v>
      </c>
      <c r="B69" s="428" t="s">
        <v>1068</v>
      </c>
      <c r="C69" s="429" t="s">
        <v>1069</v>
      </c>
      <c r="D69" s="433"/>
      <c r="E69" s="434"/>
    </row>
    <row r="70" spans="1:5" ht="12.75" customHeight="1">
      <c r="A70" s="427" t="s">
        <v>1070</v>
      </c>
      <c r="B70" s="428" t="s">
        <v>1071</v>
      </c>
      <c r="C70" s="429" t="s">
        <v>1072</v>
      </c>
      <c r="D70" s="433"/>
      <c r="E70" s="434"/>
    </row>
    <row r="71" spans="1:5" ht="10.5">
      <c r="A71" s="427" t="s">
        <v>1073</v>
      </c>
      <c r="B71" s="428" t="s">
        <v>1074</v>
      </c>
      <c r="C71" s="429" t="s">
        <v>1075</v>
      </c>
      <c r="D71" s="433"/>
      <c r="E71" s="434"/>
    </row>
    <row r="72" spans="1:5" ht="12.75" customHeight="1">
      <c r="A72" s="427" t="s">
        <v>1076</v>
      </c>
      <c r="B72" s="428" t="s">
        <v>1077</v>
      </c>
      <c r="C72" s="429" t="s">
        <v>1078</v>
      </c>
      <c r="D72" s="433"/>
      <c r="E72" s="434"/>
    </row>
    <row r="73" spans="1:5" ht="12.75" customHeight="1">
      <c r="A73" s="437" t="s">
        <v>158</v>
      </c>
      <c r="B73" s="428" t="s">
        <v>1079</v>
      </c>
      <c r="C73" s="429" t="s">
        <v>1080</v>
      </c>
      <c r="D73" s="433"/>
      <c r="E73" s="434"/>
    </row>
    <row r="74" spans="1:5" ht="12.75" customHeight="1">
      <c r="A74" s="427" t="s">
        <v>1081</v>
      </c>
      <c r="B74" s="428" t="s">
        <v>1082</v>
      </c>
      <c r="C74" s="429" t="s">
        <v>1083</v>
      </c>
      <c r="D74" s="433"/>
      <c r="E74" s="434"/>
    </row>
    <row r="75" spans="1:5" ht="12.75" customHeight="1">
      <c r="A75" s="427" t="s">
        <v>1084</v>
      </c>
      <c r="B75" s="428" t="s">
        <v>1085</v>
      </c>
      <c r="C75" s="429" t="s">
        <v>1086</v>
      </c>
      <c r="D75" s="433">
        <v>1471</v>
      </c>
      <c r="E75" s="434">
        <v>1322</v>
      </c>
    </row>
    <row r="76" spans="1:5" ht="12.75" customHeight="1">
      <c r="A76" s="427" t="s">
        <v>1087</v>
      </c>
      <c r="B76" s="428" t="s">
        <v>1088</v>
      </c>
      <c r="C76" s="429" t="s">
        <v>1089</v>
      </c>
      <c r="D76" s="433">
        <v>23</v>
      </c>
      <c r="E76" s="434">
        <v>-15</v>
      </c>
    </row>
    <row r="77" spans="1:5" ht="12.75" customHeight="1">
      <c r="A77" s="437" t="s">
        <v>159</v>
      </c>
      <c r="B77" s="428" t="s">
        <v>1090</v>
      </c>
      <c r="C77" s="429" t="s">
        <v>1091</v>
      </c>
      <c r="D77" s="433">
        <v>-1273</v>
      </c>
      <c r="E77" s="434">
        <v>-1273</v>
      </c>
    </row>
    <row r="78" spans="1:5" s="436" customFormat="1" ht="12.75" customHeight="1">
      <c r="A78" s="435" t="s">
        <v>1092</v>
      </c>
      <c r="B78" s="428" t="s">
        <v>1093</v>
      </c>
      <c r="C78" s="429" t="s">
        <v>1094</v>
      </c>
      <c r="D78" s="430">
        <f>SUM(D79:D86)</f>
        <v>82148</v>
      </c>
      <c r="E78" s="432">
        <f>SUM(E79:E86)</f>
        <v>75271</v>
      </c>
    </row>
    <row r="79" spans="1:5" ht="12.75" customHeight="1">
      <c r="A79" s="427" t="s">
        <v>1095</v>
      </c>
      <c r="B79" s="428" t="s">
        <v>1096</v>
      </c>
      <c r="C79" s="429" t="s">
        <v>1097</v>
      </c>
      <c r="D79" s="433">
        <v>135</v>
      </c>
      <c r="E79" s="434">
        <v>28</v>
      </c>
    </row>
    <row r="80" spans="1:5" ht="12.75" customHeight="1">
      <c r="A80" s="427" t="s">
        <v>1098</v>
      </c>
      <c r="B80" s="428" t="s">
        <v>1099</v>
      </c>
      <c r="C80" s="429" t="s">
        <v>1101</v>
      </c>
      <c r="D80" s="433">
        <v>10</v>
      </c>
      <c r="E80" s="434">
        <v>25</v>
      </c>
    </row>
    <row r="81" spans="1:5" ht="12.75" customHeight="1">
      <c r="A81" s="427" t="s">
        <v>1102</v>
      </c>
      <c r="B81" s="428" t="s">
        <v>1103</v>
      </c>
      <c r="C81" s="429" t="s">
        <v>1104</v>
      </c>
      <c r="D81" s="433">
        <v>82003</v>
      </c>
      <c r="E81" s="434">
        <v>75218</v>
      </c>
    </row>
    <row r="82" spans="1:5" ht="12.75" customHeight="1">
      <c r="A82" s="427" t="s">
        <v>1105</v>
      </c>
      <c r="B82" s="428" t="s">
        <v>1106</v>
      </c>
      <c r="C82" s="429" t="s">
        <v>1107</v>
      </c>
      <c r="D82" s="433"/>
      <c r="E82" s="434"/>
    </row>
    <row r="83" spans="1:5" ht="12.75" customHeight="1">
      <c r="A83" s="427" t="s">
        <v>1108</v>
      </c>
      <c r="B83" s="428" t="s">
        <v>1109</v>
      </c>
      <c r="C83" s="429" t="s">
        <v>1110</v>
      </c>
      <c r="D83" s="433"/>
      <c r="E83" s="434"/>
    </row>
    <row r="84" spans="1:5" ht="12.75" customHeight="1">
      <c r="A84" s="427" t="s">
        <v>1111</v>
      </c>
      <c r="B84" s="428" t="s">
        <v>1112</v>
      </c>
      <c r="C84" s="429" t="s">
        <v>1113</v>
      </c>
      <c r="D84" s="433"/>
      <c r="E84" s="434"/>
    </row>
    <row r="85" spans="1:5" ht="12.75" customHeight="1">
      <c r="A85" s="427" t="s">
        <v>1114</v>
      </c>
      <c r="B85" s="428" t="s">
        <v>1115</v>
      </c>
      <c r="C85" s="429" t="s">
        <v>1116</v>
      </c>
      <c r="D85" s="433"/>
      <c r="E85" s="434"/>
    </row>
    <row r="86" spans="1:5" ht="12.75" customHeight="1">
      <c r="A86" s="427" t="s">
        <v>1117</v>
      </c>
      <c r="B86" s="428" t="s">
        <v>1118</v>
      </c>
      <c r="C86" s="429" t="s">
        <v>1119</v>
      </c>
      <c r="D86" s="433"/>
      <c r="E86" s="434"/>
    </row>
    <row r="87" spans="1:5" s="436" customFormat="1" ht="12.75" customHeight="1">
      <c r="A87" s="435" t="s">
        <v>1120</v>
      </c>
      <c r="B87" s="428" t="s">
        <v>1121</v>
      </c>
      <c r="C87" s="429" t="s">
        <v>1122</v>
      </c>
      <c r="D87" s="430">
        <f>SUM(D88:D90)</f>
        <v>439</v>
      </c>
      <c r="E87" s="432">
        <f>SUM(E88:E90)</f>
        <v>503</v>
      </c>
    </row>
    <row r="88" spans="1:5" ht="12.75" customHeight="1">
      <c r="A88" s="427" t="s">
        <v>0</v>
      </c>
      <c r="B88" s="428" t="s">
        <v>1</v>
      </c>
      <c r="C88" s="429" t="s">
        <v>2</v>
      </c>
      <c r="D88" s="433">
        <v>439</v>
      </c>
      <c r="E88" s="434">
        <v>503</v>
      </c>
    </row>
    <row r="89" spans="1:5" ht="12.75" customHeight="1">
      <c r="A89" s="427" t="s">
        <v>3</v>
      </c>
      <c r="B89" s="428" t="s">
        <v>4</v>
      </c>
      <c r="C89" s="429" t="s">
        <v>5</v>
      </c>
      <c r="D89" s="433"/>
      <c r="E89" s="434"/>
    </row>
    <row r="90" spans="1:5" ht="12.75" customHeight="1">
      <c r="A90" s="427" t="s">
        <v>6</v>
      </c>
      <c r="B90" s="428" t="s">
        <v>7</v>
      </c>
      <c r="C90" s="429" t="s">
        <v>8</v>
      </c>
      <c r="D90" s="433"/>
      <c r="E90" s="434"/>
    </row>
    <row r="91" spans="1:5" s="436" customFormat="1" ht="12.75" customHeight="1" thickBot="1">
      <c r="A91" s="438" t="s">
        <v>9</v>
      </c>
      <c r="B91" s="439" t="s">
        <v>10</v>
      </c>
      <c r="C91" s="440" t="s">
        <v>11</v>
      </c>
      <c r="D91" s="447">
        <f>D7+D47</f>
        <v>441758</v>
      </c>
      <c r="E91" s="448">
        <f>E7+E47</f>
        <v>439480</v>
      </c>
    </row>
    <row r="92" spans="1:5" s="436" customFormat="1" ht="12.75" customHeight="1" thickBot="1">
      <c r="A92" s="449" t="s">
        <v>12</v>
      </c>
      <c r="B92" s="450"/>
      <c r="C92" s="451" t="s">
        <v>13</v>
      </c>
      <c r="D92" s="422" t="s">
        <v>160</v>
      </c>
      <c r="E92" s="422" t="s">
        <v>161</v>
      </c>
    </row>
    <row r="93" spans="1:5" s="436" customFormat="1" ht="12.75" customHeight="1">
      <c r="A93" s="452" t="s">
        <v>14</v>
      </c>
      <c r="B93" s="453" t="s">
        <v>15</v>
      </c>
      <c r="C93" s="454" t="s">
        <v>16</v>
      </c>
      <c r="D93" s="455">
        <f>D94+D98</f>
        <v>404002</v>
      </c>
      <c r="E93" s="456">
        <f>E94+E98</f>
        <v>404302</v>
      </c>
    </row>
    <row r="94" spans="1:5" s="436" customFormat="1" ht="12.75" customHeight="1">
      <c r="A94" s="427" t="s">
        <v>17</v>
      </c>
      <c r="B94" s="428" t="s">
        <v>18</v>
      </c>
      <c r="C94" s="429" t="s">
        <v>19</v>
      </c>
      <c r="D94" s="430">
        <f>SUM(D95:D97)</f>
        <v>397485</v>
      </c>
      <c r="E94" s="432">
        <f>SUM(E95:E97)</f>
        <v>398592</v>
      </c>
    </row>
    <row r="95" spans="1:5" ht="12.75" customHeight="1">
      <c r="A95" s="427" t="s">
        <v>20</v>
      </c>
      <c r="B95" s="428" t="s">
        <v>21</v>
      </c>
      <c r="C95" s="429" t="s">
        <v>22</v>
      </c>
      <c r="D95" s="433">
        <v>354141</v>
      </c>
      <c r="E95" s="434">
        <v>358781</v>
      </c>
    </row>
    <row r="96" spans="1:5" ht="12.75" customHeight="1">
      <c r="A96" s="427" t="s">
        <v>23</v>
      </c>
      <c r="B96" s="428" t="s">
        <v>24</v>
      </c>
      <c r="C96" s="429" t="s">
        <v>25</v>
      </c>
      <c r="D96" s="433">
        <v>43344</v>
      </c>
      <c r="E96" s="434">
        <v>39811</v>
      </c>
    </row>
    <row r="97" spans="1:5" ht="12.75" customHeight="1">
      <c r="A97" s="427" t="s">
        <v>26</v>
      </c>
      <c r="B97" s="428" t="s">
        <v>27</v>
      </c>
      <c r="C97" s="429" t="s">
        <v>28</v>
      </c>
      <c r="D97" s="433"/>
      <c r="E97" s="434"/>
    </row>
    <row r="98" spans="1:5" s="436" customFormat="1" ht="12.75" customHeight="1">
      <c r="A98" s="435" t="s">
        <v>29</v>
      </c>
      <c r="B98" s="428" t="s">
        <v>30</v>
      </c>
      <c r="C98" s="429" t="s">
        <v>31</v>
      </c>
      <c r="D98" s="430">
        <f>SUM(D99:D101)</f>
        <v>6517</v>
      </c>
      <c r="E98" s="432">
        <f>SUM(E99:E101)</f>
        <v>5710</v>
      </c>
    </row>
    <row r="99" spans="1:5" ht="12.75" customHeight="1">
      <c r="A99" s="427" t="s">
        <v>162</v>
      </c>
      <c r="B99" s="428" t="s">
        <v>32</v>
      </c>
      <c r="C99" s="429" t="s">
        <v>33</v>
      </c>
      <c r="D99" s="433"/>
      <c r="E99" s="434">
        <v>1552</v>
      </c>
    </row>
    <row r="100" spans="1:5" ht="12.75" customHeight="1">
      <c r="A100" s="427" t="s">
        <v>34</v>
      </c>
      <c r="B100" s="428" t="s">
        <v>35</v>
      </c>
      <c r="C100" s="429" t="s">
        <v>36</v>
      </c>
      <c r="D100" s="433">
        <v>12053</v>
      </c>
      <c r="E100" s="434"/>
    </row>
    <row r="101" spans="1:5" ht="12.75" customHeight="1">
      <c r="A101" s="427" t="s">
        <v>37</v>
      </c>
      <c r="B101" s="428" t="s">
        <v>38</v>
      </c>
      <c r="C101" s="429" t="s">
        <v>39</v>
      </c>
      <c r="D101" s="433">
        <v>-5536</v>
      </c>
      <c r="E101" s="434">
        <v>4158</v>
      </c>
    </row>
    <row r="102" spans="1:5" s="436" customFormat="1" ht="12.75" customHeight="1">
      <c r="A102" s="427" t="s">
        <v>40</v>
      </c>
      <c r="B102" s="428" t="s">
        <v>41</v>
      </c>
      <c r="C102" s="429" t="s">
        <v>42</v>
      </c>
      <c r="D102" s="430">
        <f>D103+D105+D113+D137</f>
        <v>37756</v>
      </c>
      <c r="E102" s="432">
        <f>E103+E105+E113+E137</f>
        <v>35178</v>
      </c>
    </row>
    <row r="103" spans="1:5" s="436" customFormat="1" ht="12.75" customHeight="1">
      <c r="A103" s="427" t="s">
        <v>43</v>
      </c>
      <c r="B103" s="428" t="s">
        <v>44</v>
      </c>
      <c r="C103" s="429" t="s">
        <v>45</v>
      </c>
      <c r="D103" s="430">
        <f>D104</f>
        <v>0</v>
      </c>
      <c r="E103" s="432">
        <f>E104</f>
        <v>0</v>
      </c>
    </row>
    <row r="104" spans="1:5" ht="12.75" customHeight="1">
      <c r="A104" s="427" t="s">
        <v>46</v>
      </c>
      <c r="B104" s="428" t="s">
        <v>47</v>
      </c>
      <c r="C104" s="429" t="s">
        <v>48</v>
      </c>
      <c r="D104" s="433"/>
      <c r="E104" s="434"/>
    </row>
    <row r="105" spans="1:5" ht="12.75" customHeight="1">
      <c r="A105" s="427" t="s">
        <v>49</v>
      </c>
      <c r="B105" s="428" t="s">
        <v>50</v>
      </c>
      <c r="C105" s="429" t="s">
        <v>51</v>
      </c>
      <c r="D105" s="430">
        <f>SUM(D106:D112)</f>
        <v>0</v>
      </c>
      <c r="E105" s="432">
        <f>SUM(E106:E112)</f>
        <v>0</v>
      </c>
    </row>
    <row r="106" spans="1:5" ht="12.75" customHeight="1">
      <c r="A106" s="427" t="s">
        <v>52</v>
      </c>
      <c r="B106" s="428" t="s">
        <v>53</v>
      </c>
      <c r="C106" s="429" t="s">
        <v>54</v>
      </c>
      <c r="D106" s="433"/>
      <c r="E106" s="434"/>
    </row>
    <row r="107" spans="1:5" ht="12.75" customHeight="1">
      <c r="A107" s="427" t="s">
        <v>55</v>
      </c>
      <c r="B107" s="428" t="s">
        <v>56</v>
      </c>
      <c r="C107" s="429" t="s">
        <v>57</v>
      </c>
      <c r="D107" s="433"/>
      <c r="E107" s="434"/>
    </row>
    <row r="108" spans="1:5" ht="12.75" customHeight="1">
      <c r="A108" s="427" t="s">
        <v>58</v>
      </c>
      <c r="B108" s="428" t="s">
        <v>59</v>
      </c>
      <c r="C108" s="429" t="s">
        <v>60</v>
      </c>
      <c r="D108" s="433"/>
      <c r="E108" s="434"/>
    </row>
    <row r="109" spans="1:5" ht="12.75" customHeight="1">
      <c r="A109" s="427" t="s">
        <v>61</v>
      </c>
      <c r="B109" s="428" t="s">
        <v>62</v>
      </c>
      <c r="C109" s="429" t="s">
        <v>63</v>
      </c>
      <c r="D109" s="433"/>
      <c r="E109" s="434"/>
    </row>
    <row r="110" spans="1:5" ht="12.75" customHeight="1">
      <c r="A110" s="427" t="s">
        <v>64</v>
      </c>
      <c r="B110" s="428" t="s">
        <v>65</v>
      </c>
      <c r="C110" s="429" t="s">
        <v>66</v>
      </c>
      <c r="D110" s="433"/>
      <c r="E110" s="434"/>
    </row>
    <row r="111" spans="1:5" ht="12.75" customHeight="1">
      <c r="A111" s="427" t="s">
        <v>67</v>
      </c>
      <c r="B111" s="428" t="s">
        <v>68</v>
      </c>
      <c r="C111" s="429" t="s">
        <v>69</v>
      </c>
      <c r="D111" s="433"/>
      <c r="E111" s="434"/>
    </row>
    <row r="112" spans="1:5" ht="12.75" customHeight="1">
      <c r="A112" s="427" t="s">
        <v>70</v>
      </c>
      <c r="B112" s="428" t="s">
        <v>71</v>
      </c>
      <c r="C112" s="429" t="s">
        <v>72</v>
      </c>
      <c r="D112" s="433"/>
      <c r="E112" s="434"/>
    </row>
    <row r="113" spans="1:5" s="436" customFormat="1" ht="12.75" customHeight="1">
      <c r="A113" s="435" t="s">
        <v>73</v>
      </c>
      <c r="B113" s="428" t="s">
        <v>74</v>
      </c>
      <c r="C113" s="429" t="s">
        <v>75</v>
      </c>
      <c r="D113" s="430">
        <f>SUM(D114:D136)</f>
        <v>22221</v>
      </c>
      <c r="E113" s="432">
        <f>SUM(E114:E136)</f>
        <v>24004</v>
      </c>
    </row>
    <row r="114" spans="1:5" ht="12.75" customHeight="1">
      <c r="A114" s="427" t="s">
        <v>76</v>
      </c>
      <c r="B114" s="428" t="s">
        <v>77</v>
      </c>
      <c r="C114" s="429" t="s">
        <v>78</v>
      </c>
      <c r="D114" s="433">
        <v>5112</v>
      </c>
      <c r="E114" s="434">
        <v>5194</v>
      </c>
    </row>
    <row r="115" spans="1:5" ht="12.75" customHeight="1">
      <c r="A115" s="427" t="s">
        <v>79</v>
      </c>
      <c r="B115" s="428" t="s">
        <v>80</v>
      </c>
      <c r="C115" s="429" t="s">
        <v>81</v>
      </c>
      <c r="D115" s="433"/>
      <c r="E115" s="434"/>
    </row>
    <row r="116" spans="1:5" ht="12.75" customHeight="1">
      <c r="A116" s="427" t="s">
        <v>82</v>
      </c>
      <c r="B116" s="428" t="s">
        <v>83</v>
      </c>
      <c r="C116" s="429" t="s">
        <v>84</v>
      </c>
      <c r="D116" s="433">
        <v>1641</v>
      </c>
      <c r="E116" s="434">
        <v>1870</v>
      </c>
    </row>
    <row r="117" spans="1:5" ht="12.75" customHeight="1">
      <c r="A117" s="427" t="s">
        <v>85</v>
      </c>
      <c r="B117" s="428" t="s">
        <v>86</v>
      </c>
      <c r="C117" s="429" t="s">
        <v>87</v>
      </c>
      <c r="D117" s="433">
        <v>855</v>
      </c>
      <c r="E117" s="434">
        <v>173</v>
      </c>
    </row>
    <row r="118" spans="1:5" ht="12.75" customHeight="1">
      <c r="A118" s="427" t="s">
        <v>88</v>
      </c>
      <c r="B118" s="428" t="s">
        <v>89</v>
      </c>
      <c r="C118" s="429" t="s">
        <v>90</v>
      </c>
      <c r="D118" s="433">
        <v>6283</v>
      </c>
      <c r="E118" s="434">
        <v>7400</v>
      </c>
    </row>
    <row r="119" spans="1:5" ht="12.75" customHeight="1">
      <c r="A119" s="427" t="s">
        <v>91</v>
      </c>
      <c r="B119" s="428" t="s">
        <v>92</v>
      </c>
      <c r="C119" s="429" t="s">
        <v>93</v>
      </c>
      <c r="D119" s="433">
        <v>60</v>
      </c>
      <c r="E119" s="434">
        <v>59</v>
      </c>
    </row>
    <row r="120" spans="1:5" ht="12.75" customHeight="1">
      <c r="A120" s="457" t="s">
        <v>94</v>
      </c>
      <c r="B120" s="428" t="s">
        <v>1056</v>
      </c>
      <c r="C120" s="429" t="s">
        <v>95</v>
      </c>
      <c r="D120" s="433">
        <v>3571</v>
      </c>
      <c r="E120" s="434">
        <v>4165</v>
      </c>
    </row>
    <row r="121" spans="1:5" ht="12.75" customHeight="1">
      <c r="A121" s="427" t="s">
        <v>96</v>
      </c>
      <c r="B121" s="428" t="s">
        <v>1059</v>
      </c>
      <c r="C121" s="429" t="s">
        <v>97</v>
      </c>
      <c r="D121" s="433"/>
      <c r="E121" s="434"/>
    </row>
    <row r="122" spans="1:5" ht="12.75" customHeight="1">
      <c r="A122" s="427" t="s">
        <v>98</v>
      </c>
      <c r="B122" s="428" t="s">
        <v>1062</v>
      </c>
      <c r="C122" s="429" t="s">
        <v>99</v>
      </c>
      <c r="D122" s="433">
        <v>1345</v>
      </c>
      <c r="E122" s="434">
        <v>1347</v>
      </c>
    </row>
    <row r="123" spans="1:5" ht="12.75" customHeight="1">
      <c r="A123" s="427" t="s">
        <v>100</v>
      </c>
      <c r="B123" s="428" t="s">
        <v>1065</v>
      </c>
      <c r="C123" s="429" t="s">
        <v>101</v>
      </c>
      <c r="D123" s="433"/>
      <c r="E123" s="434"/>
    </row>
    <row r="124" spans="1:5" ht="12.75" customHeight="1">
      <c r="A124" s="427" t="s">
        <v>102</v>
      </c>
      <c r="B124" s="428" t="s">
        <v>1068</v>
      </c>
      <c r="C124" s="429" t="s">
        <v>103</v>
      </c>
      <c r="D124" s="433"/>
      <c r="E124" s="434"/>
    </row>
    <row r="125" spans="1:5" ht="12.75" customHeight="1">
      <c r="A125" s="427" t="s">
        <v>104</v>
      </c>
      <c r="B125" s="428" t="s">
        <v>1071</v>
      </c>
      <c r="C125" s="429" t="s">
        <v>105</v>
      </c>
      <c r="D125" s="433">
        <v>1304</v>
      </c>
      <c r="E125" s="434">
        <v>783</v>
      </c>
    </row>
    <row r="126" spans="1:5" ht="12.75" customHeight="1">
      <c r="A126" s="427" t="s">
        <v>106</v>
      </c>
      <c r="B126" s="428" t="s">
        <v>1074</v>
      </c>
      <c r="C126" s="429" t="s">
        <v>107</v>
      </c>
      <c r="D126" s="433">
        <v>153</v>
      </c>
      <c r="E126" s="434">
        <v>92</v>
      </c>
    </row>
    <row r="127" spans="1:5" ht="12.75" customHeight="1">
      <c r="A127" s="427" t="s">
        <v>108</v>
      </c>
      <c r="B127" s="428" t="s">
        <v>109</v>
      </c>
      <c r="C127" s="429" t="s">
        <v>110</v>
      </c>
      <c r="D127" s="433"/>
      <c r="E127" s="434"/>
    </row>
    <row r="128" spans="1:5" ht="12.75" customHeight="1">
      <c r="A128" s="427" t="s">
        <v>111</v>
      </c>
      <c r="B128" s="428" t="s">
        <v>112</v>
      </c>
      <c r="C128" s="429" t="s">
        <v>113</v>
      </c>
      <c r="D128" s="433"/>
      <c r="E128" s="434"/>
    </row>
    <row r="129" spans="1:5" ht="12.75" customHeight="1">
      <c r="A129" s="427" t="s">
        <v>114</v>
      </c>
      <c r="B129" s="428" t="s">
        <v>1079</v>
      </c>
      <c r="C129" s="429" t="s">
        <v>115</v>
      </c>
      <c r="D129" s="433"/>
      <c r="E129" s="434"/>
    </row>
    <row r="130" spans="1:5" ht="12.75" customHeight="1">
      <c r="A130" s="427" t="s">
        <v>116</v>
      </c>
      <c r="B130" s="428" t="s">
        <v>117</v>
      </c>
      <c r="C130" s="429" t="s">
        <v>118</v>
      </c>
      <c r="D130" s="433">
        <v>128</v>
      </c>
      <c r="E130" s="434">
        <v>125</v>
      </c>
    </row>
    <row r="131" spans="1:5" ht="12.75" customHeight="1">
      <c r="A131" s="427" t="s">
        <v>119</v>
      </c>
      <c r="B131" s="428" t="s">
        <v>120</v>
      </c>
      <c r="C131" s="429" t="s">
        <v>121</v>
      </c>
      <c r="D131" s="433"/>
      <c r="E131" s="434"/>
    </row>
    <row r="132" spans="1:5" ht="12.75" customHeight="1">
      <c r="A132" s="427" t="s">
        <v>122</v>
      </c>
      <c r="B132" s="428" t="s">
        <v>123</v>
      </c>
      <c r="C132" s="429" t="s">
        <v>124</v>
      </c>
      <c r="D132" s="433"/>
      <c r="E132" s="434"/>
    </row>
    <row r="133" spans="1:5" ht="12.75" customHeight="1">
      <c r="A133" s="427" t="s">
        <v>125</v>
      </c>
      <c r="B133" s="428" t="s">
        <v>126</v>
      </c>
      <c r="C133" s="429" t="s">
        <v>127</v>
      </c>
      <c r="D133" s="433"/>
      <c r="E133" s="434"/>
    </row>
    <row r="134" spans="1:5" ht="12.75" customHeight="1">
      <c r="A134" s="427" t="s">
        <v>128</v>
      </c>
      <c r="B134" s="428" t="s">
        <v>129</v>
      </c>
      <c r="C134" s="429" t="s">
        <v>130</v>
      </c>
      <c r="D134" s="433"/>
      <c r="E134" s="434"/>
    </row>
    <row r="135" spans="1:5" ht="12.75" customHeight="1">
      <c r="A135" s="427" t="s">
        <v>131</v>
      </c>
      <c r="B135" s="428" t="s">
        <v>68</v>
      </c>
      <c r="C135" s="429" t="s">
        <v>132</v>
      </c>
      <c r="D135" s="433">
        <v>1769</v>
      </c>
      <c r="E135" s="434">
        <v>2796</v>
      </c>
    </row>
    <row r="136" spans="1:5" ht="12.75" customHeight="1">
      <c r="A136" s="427" t="s">
        <v>133</v>
      </c>
      <c r="B136" s="428" t="s">
        <v>134</v>
      </c>
      <c r="C136" s="429" t="s">
        <v>135</v>
      </c>
      <c r="D136" s="433"/>
      <c r="E136" s="434"/>
    </row>
    <row r="137" spans="1:5" s="436" customFormat="1" ht="12.75" customHeight="1">
      <c r="A137" s="435" t="s">
        <v>136</v>
      </c>
      <c r="B137" s="428" t="s">
        <v>137</v>
      </c>
      <c r="C137" s="429" t="s">
        <v>138</v>
      </c>
      <c r="D137" s="430">
        <f>SUM(D138:D140)</f>
        <v>15535</v>
      </c>
      <c r="E137" s="432">
        <f>SUM(E138:E140)</f>
        <v>11174</v>
      </c>
    </row>
    <row r="138" spans="1:5" ht="12.75" customHeight="1">
      <c r="A138" s="427" t="s">
        <v>139</v>
      </c>
      <c r="B138" s="428" t="s">
        <v>140</v>
      </c>
      <c r="C138" s="429" t="s">
        <v>141</v>
      </c>
      <c r="D138" s="433"/>
      <c r="E138" s="434"/>
    </row>
    <row r="139" spans="1:5" ht="12.75" customHeight="1">
      <c r="A139" s="427" t="s">
        <v>142</v>
      </c>
      <c r="B139" s="428" t="s">
        <v>143</v>
      </c>
      <c r="C139" s="429" t="s">
        <v>144</v>
      </c>
      <c r="D139" s="433">
        <v>15535</v>
      </c>
      <c r="E139" s="434">
        <v>11174</v>
      </c>
    </row>
    <row r="140" spans="1:5" ht="12.75" customHeight="1">
      <c r="A140" s="427" t="s">
        <v>145</v>
      </c>
      <c r="B140" s="428" t="s">
        <v>146</v>
      </c>
      <c r="C140" s="429" t="s">
        <v>147</v>
      </c>
      <c r="D140" s="433"/>
      <c r="E140" s="434"/>
    </row>
    <row r="141" spans="1:5" s="436" customFormat="1" ht="12.75" customHeight="1" thickBot="1">
      <c r="A141" s="438" t="s">
        <v>148</v>
      </c>
      <c r="B141" s="458" t="s">
        <v>149</v>
      </c>
      <c r="C141" s="440" t="s">
        <v>150</v>
      </c>
      <c r="D141" s="459">
        <f>D93+D102</f>
        <v>441758</v>
      </c>
      <c r="E141" s="448">
        <f>E93+E102</f>
        <v>439480</v>
      </c>
    </row>
    <row r="142" spans="1:3" ht="12.75" customHeight="1">
      <c r="A142" s="244"/>
      <c r="B142" s="460"/>
      <c r="C142" s="460"/>
    </row>
    <row r="143" spans="1:3" ht="12.75" customHeight="1">
      <c r="A143" s="244" t="s">
        <v>151</v>
      </c>
      <c r="B143" s="462"/>
      <c r="C143" s="462"/>
    </row>
    <row r="145" spans="1:5" s="466" customFormat="1" ht="12.75" customHeight="1">
      <c r="A145" s="463" t="s">
        <v>163</v>
      </c>
      <c r="B145" s="464"/>
      <c r="C145" s="464"/>
      <c r="D145" s="465"/>
      <c r="E145" s="465"/>
    </row>
    <row r="146" spans="1:5" s="466" customFormat="1" ht="12.75" customHeight="1">
      <c r="A146" s="463" t="s">
        <v>164</v>
      </c>
      <c r="B146" s="464"/>
      <c r="C146" s="464"/>
      <c r="D146" s="465"/>
      <c r="E146" s="465"/>
    </row>
  </sheetData>
  <sheetProtection sheet="1" objects="1" scenarios="1"/>
  <mergeCells count="1">
    <mergeCell ref="C1:D1"/>
  </mergeCells>
  <printOptions/>
  <pageMargins left="0.75" right="0.75" top="1" bottom="1" header="0.4921259845" footer="0.4921259845"/>
  <pageSetup horizontalDpi="600" verticalDpi="600" orientation="portrait" paperSize="9" scale="85" r:id="rId3"/>
  <rowBreaks count="2" manualBreakCount="2">
    <brk id="46" max="255" man="1"/>
    <brk id="91" max="255" man="1"/>
  </row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2"/>
  </sheetPr>
  <dimension ref="A1:E15"/>
  <sheetViews>
    <sheetView tabSelected="1" workbookViewId="0" topLeftCell="A1">
      <selection activeCell="E11" sqref="E11"/>
    </sheetView>
  </sheetViews>
  <sheetFormatPr defaultColWidth="9.33203125" defaultRowHeight="10.5"/>
  <cols>
    <col min="1" max="1" width="2.66015625" style="2" customWidth="1"/>
    <col min="2" max="2" width="67.5" style="2" customWidth="1"/>
    <col min="3" max="3" width="29" style="2" customWidth="1"/>
    <col min="4" max="4" width="25.83203125" style="2" customWidth="1"/>
    <col min="5" max="5" width="21.5" style="2" customWidth="1"/>
    <col min="6" max="16384" width="9.33203125" style="2" customWidth="1"/>
  </cols>
  <sheetData>
    <row r="1" spans="1:3" ht="10.5">
      <c r="A1" s="1" t="s">
        <v>448</v>
      </c>
      <c r="C1" s="1"/>
    </row>
    <row r="2" ht="10.5"/>
    <row r="3" spans="1:3" ht="10.5">
      <c r="A3" s="1" t="s">
        <v>442</v>
      </c>
      <c r="C3" s="1"/>
    </row>
    <row r="4" ht="11.25" thickBot="1">
      <c r="E4" s="3" t="s">
        <v>370</v>
      </c>
    </row>
    <row r="5" spans="1:5" ht="12" thickBot="1">
      <c r="A5" s="166" t="s">
        <v>443</v>
      </c>
      <c r="B5" s="166" t="s">
        <v>444</v>
      </c>
      <c r="C5" s="166" t="s">
        <v>452</v>
      </c>
      <c r="D5" s="166" t="s">
        <v>453</v>
      </c>
      <c r="E5" s="167" t="s">
        <v>454</v>
      </c>
    </row>
    <row r="6" spans="1:5" ht="11.25" thickBot="1">
      <c r="A6" s="168"/>
      <c r="B6" s="168"/>
      <c r="C6" s="166">
        <v>1</v>
      </c>
      <c r="D6" s="167">
        <v>2</v>
      </c>
      <c r="E6" s="166">
        <v>3</v>
      </c>
    </row>
    <row r="7" spans="1:5" ht="10.5">
      <c r="A7" s="169">
        <v>1</v>
      </c>
      <c r="B7" s="170" t="s">
        <v>445</v>
      </c>
      <c r="C7" s="170">
        <f>SUM(C8:C11)</f>
        <v>17219</v>
      </c>
      <c r="D7" s="170">
        <f>SUM(D8:D11)</f>
        <v>3139</v>
      </c>
      <c r="E7" s="170">
        <f>SUM(E8:E11)</f>
        <v>17219</v>
      </c>
    </row>
    <row r="8" spans="1:5" ht="10.5">
      <c r="A8" s="171">
        <v>2</v>
      </c>
      <c r="B8" s="171" t="s">
        <v>446</v>
      </c>
      <c r="C8" s="172">
        <v>1092</v>
      </c>
      <c r="D8" s="173"/>
      <c r="E8" s="172">
        <v>1092</v>
      </c>
    </row>
    <row r="9" spans="1:5" ht="10.5">
      <c r="A9" s="171">
        <v>3</v>
      </c>
      <c r="B9" s="171" t="s">
        <v>797</v>
      </c>
      <c r="C9" s="172">
        <v>3062</v>
      </c>
      <c r="D9" s="172">
        <v>3062</v>
      </c>
      <c r="E9" s="172">
        <v>3062</v>
      </c>
    </row>
    <row r="10" spans="1:5" ht="10.5">
      <c r="A10" s="571"/>
      <c r="B10" s="171" t="s">
        <v>796</v>
      </c>
      <c r="C10" s="572">
        <v>77</v>
      </c>
      <c r="D10" s="572">
        <v>77</v>
      </c>
      <c r="E10" s="572">
        <v>77</v>
      </c>
    </row>
    <row r="11" spans="1:5" ht="11.25" thickBot="1">
      <c r="A11" s="174">
        <v>4</v>
      </c>
      <c r="B11" s="174" t="s">
        <v>447</v>
      </c>
      <c r="C11" s="178">
        <v>12988</v>
      </c>
      <c r="D11" s="175"/>
      <c r="E11" s="178">
        <v>12988</v>
      </c>
    </row>
    <row r="13" spans="1:3" ht="11.25">
      <c r="A13" s="177" t="s">
        <v>416</v>
      </c>
      <c r="B13" s="2" t="s">
        <v>449</v>
      </c>
      <c r="C13" s="176"/>
    </row>
    <row r="14" spans="1:3" ht="11.25">
      <c r="A14" s="177" t="s">
        <v>417</v>
      </c>
      <c r="B14" s="2" t="s">
        <v>451</v>
      </c>
      <c r="C14" s="176"/>
    </row>
    <row r="15" spans="1:2" ht="11.25">
      <c r="A15" s="177" t="s">
        <v>418</v>
      </c>
      <c r="B15" s="2" t="s">
        <v>450</v>
      </c>
    </row>
  </sheetData>
  <sheetProtection/>
  <printOptions/>
  <pageMargins left="0.75" right="0.75" top="1" bottom="1" header="0.4921259845" footer="0.4921259845"/>
  <pageSetup horizontalDpi="600" verticalDpi="600" orientation="landscape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2"/>
  </sheetPr>
  <dimension ref="A1:F37"/>
  <sheetViews>
    <sheetView workbookViewId="0" topLeftCell="A1">
      <selection activeCell="F13" sqref="F13"/>
    </sheetView>
  </sheetViews>
  <sheetFormatPr defaultColWidth="9.33203125" defaultRowHeight="10.5"/>
  <cols>
    <col min="1" max="1" width="5.16015625" style="138" customWidth="1"/>
    <col min="2" max="2" width="9.83203125" style="138" customWidth="1"/>
    <col min="3" max="3" width="25" style="138" customWidth="1"/>
    <col min="4" max="6" width="17.83203125" style="138" customWidth="1"/>
    <col min="7" max="16384" width="9.33203125" style="138" customWidth="1"/>
  </cols>
  <sheetData>
    <row r="1" spans="1:3" ht="10.5">
      <c r="A1" s="140" t="s">
        <v>465</v>
      </c>
      <c r="C1" s="140"/>
    </row>
    <row r="2" spans="2:6" ht="10.5">
      <c r="B2" s="139"/>
      <c r="C2" s="139"/>
      <c r="D2" s="147"/>
      <c r="E2" s="147"/>
      <c r="F2" s="139"/>
    </row>
    <row r="3" spans="1:6" ht="10.5">
      <c r="A3" s="140" t="s">
        <v>798</v>
      </c>
      <c r="C3" s="140"/>
      <c r="F3" s="142"/>
    </row>
    <row r="4" ht="11.25" thickBot="1">
      <c r="F4" s="184" t="s">
        <v>370</v>
      </c>
    </row>
    <row r="5" spans="1:6" s="147" customFormat="1" ht="24" customHeight="1" thickBot="1">
      <c r="A5" s="185" t="s">
        <v>381</v>
      </c>
      <c r="B5" s="783" t="s">
        <v>444</v>
      </c>
      <c r="C5" s="777"/>
      <c r="D5" s="145" t="s">
        <v>455</v>
      </c>
      <c r="E5" s="145" t="s">
        <v>426</v>
      </c>
      <c r="F5" s="146" t="s">
        <v>383</v>
      </c>
    </row>
    <row r="6" spans="1:6" ht="14.25" customHeight="1">
      <c r="A6" s="187">
        <v>1</v>
      </c>
      <c r="B6" s="188" t="s">
        <v>456</v>
      </c>
      <c r="C6" s="189"/>
      <c r="D6" s="179">
        <v>100430</v>
      </c>
      <c r="E6" s="179">
        <v>5099</v>
      </c>
      <c r="F6" s="190">
        <f>SUM(D6:E6)</f>
        <v>105529</v>
      </c>
    </row>
    <row r="7" spans="1:6" ht="14.25" customHeight="1">
      <c r="A7" s="192">
        <v>2</v>
      </c>
      <c r="B7" s="784" t="s">
        <v>457</v>
      </c>
      <c r="C7" s="193" t="s">
        <v>458</v>
      </c>
      <c r="D7" s="180">
        <v>69294</v>
      </c>
      <c r="E7" s="181">
        <v>3079</v>
      </c>
      <c r="F7" s="194">
        <f aca="true" t="shared" si="0" ref="F7:F13">SUM(D7:E7)</f>
        <v>72373</v>
      </c>
    </row>
    <row r="8" spans="1:6" ht="14.25" customHeight="1">
      <c r="A8" s="192">
        <v>3</v>
      </c>
      <c r="B8" s="785"/>
      <c r="C8" s="193" t="s">
        <v>459</v>
      </c>
      <c r="D8" s="180">
        <v>6050</v>
      </c>
      <c r="E8" s="180">
        <v>762</v>
      </c>
      <c r="F8" s="194">
        <f t="shared" si="0"/>
        <v>6812</v>
      </c>
    </row>
    <row r="9" spans="1:6" ht="14.25" customHeight="1">
      <c r="A9" s="192">
        <v>4</v>
      </c>
      <c r="B9" s="781" t="s">
        <v>460</v>
      </c>
      <c r="C9" s="782"/>
      <c r="D9" s="195">
        <f>SUM(D10:D11)</f>
        <v>2759</v>
      </c>
      <c r="E9" s="195">
        <f>SUM(E10:E11)</f>
        <v>232</v>
      </c>
      <c r="F9" s="194">
        <f t="shared" si="0"/>
        <v>2991</v>
      </c>
    </row>
    <row r="10" spans="1:6" ht="14.25" customHeight="1">
      <c r="A10" s="192">
        <v>5</v>
      </c>
      <c r="B10" s="784" t="s">
        <v>391</v>
      </c>
      <c r="C10" s="193" t="s">
        <v>461</v>
      </c>
      <c r="D10" s="180">
        <v>692</v>
      </c>
      <c r="E10" s="181">
        <v>35</v>
      </c>
      <c r="F10" s="194">
        <f t="shared" si="0"/>
        <v>727</v>
      </c>
    </row>
    <row r="11" spans="1:6" ht="14.25" customHeight="1">
      <c r="A11" s="192">
        <v>6</v>
      </c>
      <c r="B11" s="785"/>
      <c r="C11" s="193" t="s">
        <v>462</v>
      </c>
      <c r="D11" s="180">
        <v>2067</v>
      </c>
      <c r="E11" s="181">
        <v>197</v>
      </c>
      <c r="F11" s="194">
        <f t="shared" si="0"/>
        <v>2264</v>
      </c>
    </row>
    <row r="12" spans="1:6" ht="14.25" customHeight="1">
      <c r="A12" s="192">
        <v>7</v>
      </c>
      <c r="B12" s="781" t="s">
        <v>463</v>
      </c>
      <c r="C12" s="782"/>
      <c r="D12" s="180">
        <v>1866</v>
      </c>
      <c r="E12" s="181">
        <v>148</v>
      </c>
      <c r="F12" s="194">
        <f t="shared" si="0"/>
        <v>2014</v>
      </c>
    </row>
    <row r="13" spans="1:6" ht="14.25" customHeight="1" thickBot="1">
      <c r="A13" s="196">
        <v>8</v>
      </c>
      <c r="B13" s="197" t="s">
        <v>464</v>
      </c>
      <c r="C13" s="198"/>
      <c r="D13" s="182">
        <v>349</v>
      </c>
      <c r="E13" s="183">
        <v>1</v>
      </c>
      <c r="F13" s="199">
        <f t="shared" si="0"/>
        <v>350</v>
      </c>
    </row>
    <row r="14" spans="1:6" ht="10.5">
      <c r="A14" s="161"/>
      <c r="B14" s="161"/>
      <c r="C14" s="161"/>
      <c r="D14" s="161"/>
      <c r="E14" s="161"/>
      <c r="F14" s="161"/>
    </row>
    <row r="15" spans="1:2" ht="10.5">
      <c r="A15" s="164"/>
      <c r="B15" s="164"/>
    </row>
    <row r="16" spans="1:2" ht="10.5">
      <c r="A16" s="164"/>
      <c r="B16" s="164"/>
    </row>
    <row r="17" spans="1:3" ht="10.5">
      <c r="A17" s="164"/>
      <c r="B17" s="164"/>
      <c r="C17" s="164"/>
    </row>
    <row r="18" spans="1:2" ht="10.5">
      <c r="A18" s="164"/>
      <c r="B18" s="164"/>
    </row>
    <row r="19" spans="1:2" ht="10.5">
      <c r="A19" s="164"/>
      <c r="B19" s="164"/>
    </row>
    <row r="20" spans="1:2" ht="10.5">
      <c r="A20" s="164"/>
      <c r="B20" s="164"/>
    </row>
    <row r="21" spans="1:2" ht="10.5">
      <c r="A21" s="164"/>
      <c r="B21" s="164"/>
    </row>
    <row r="22" spans="1:2" ht="10.5">
      <c r="A22" s="164"/>
      <c r="B22" s="164"/>
    </row>
    <row r="23" ht="10.5">
      <c r="A23" s="164"/>
    </row>
    <row r="24" ht="10.5">
      <c r="A24" s="164"/>
    </row>
    <row r="29" ht="10.5">
      <c r="A29" s="191"/>
    </row>
    <row r="30" ht="10.5">
      <c r="A30" s="191"/>
    </row>
    <row r="31" ht="10.5">
      <c r="A31" s="191"/>
    </row>
    <row r="32" ht="10.5">
      <c r="A32" s="201"/>
    </row>
    <row r="33" ht="10.5">
      <c r="A33" s="201"/>
    </row>
    <row r="34" ht="10.5">
      <c r="A34" s="201"/>
    </row>
    <row r="35" ht="10.5">
      <c r="A35" s="191"/>
    </row>
    <row r="36" ht="10.5">
      <c r="A36" s="191"/>
    </row>
    <row r="37" ht="10.5">
      <c r="A37" s="200"/>
    </row>
  </sheetData>
  <sheetProtection/>
  <mergeCells count="5">
    <mergeCell ref="B12:C12"/>
    <mergeCell ref="B5:C5"/>
    <mergeCell ref="B10:B11"/>
    <mergeCell ref="B7:B8"/>
    <mergeCell ref="B9:C9"/>
  </mergeCells>
  <printOptions/>
  <pageMargins left="0.56" right="0.47" top="1" bottom="1" header="0.4921259845" footer="0.492125984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2"/>
  </sheetPr>
  <dimension ref="A1:O71"/>
  <sheetViews>
    <sheetView workbookViewId="0" topLeftCell="A1">
      <selection activeCell="C42" sqref="C42"/>
    </sheetView>
  </sheetViews>
  <sheetFormatPr defaultColWidth="9.33203125" defaultRowHeight="10.5"/>
  <cols>
    <col min="1" max="1" width="4.5" style="164" customWidth="1"/>
    <col min="2" max="2" width="73.5" style="164" customWidth="1"/>
    <col min="3" max="5" width="13.5" style="207" customWidth="1"/>
    <col min="6" max="6" width="5.33203125" style="164" customWidth="1"/>
    <col min="7" max="7" width="4.5" style="164" customWidth="1"/>
    <col min="8" max="8" width="9.33203125" style="164" customWidth="1"/>
    <col min="9" max="9" width="78.5" style="164" customWidth="1"/>
    <col min="10" max="16384" width="9.33203125" style="164" customWidth="1"/>
  </cols>
  <sheetData>
    <row r="1" spans="1:15" ht="10.5">
      <c r="A1" s="206" t="s">
        <v>499</v>
      </c>
      <c r="G1" s="287"/>
      <c r="H1" s="720"/>
      <c r="I1" s="287"/>
      <c r="J1" s="721"/>
      <c r="K1" s="721"/>
      <c r="L1" s="721"/>
      <c r="M1" s="287"/>
      <c r="N1" s="287"/>
      <c r="O1" s="287"/>
    </row>
    <row r="2" spans="7:15" ht="10.5">
      <c r="G2" s="287"/>
      <c r="H2" s="287"/>
      <c r="I2" s="287"/>
      <c r="J2" s="721"/>
      <c r="K2" s="721"/>
      <c r="L2" s="721"/>
      <c r="M2" s="287"/>
      <c r="N2" s="287"/>
      <c r="O2" s="287"/>
    </row>
    <row r="3" spans="1:15" ht="10.5">
      <c r="A3" s="206" t="s">
        <v>466</v>
      </c>
      <c r="G3" s="287"/>
      <c r="H3" s="720"/>
      <c r="I3" s="287"/>
      <c r="J3" s="721"/>
      <c r="K3" s="721"/>
      <c r="L3" s="721"/>
      <c r="M3" s="287"/>
      <c r="N3" s="287"/>
      <c r="O3" s="287"/>
    </row>
    <row r="4" spans="4:15" ht="10.5">
      <c r="D4" s="184"/>
      <c r="E4" s="184" t="s">
        <v>480</v>
      </c>
      <c r="G4" s="287"/>
      <c r="H4" s="287"/>
      <c r="I4" s="287"/>
      <c r="J4" s="721"/>
      <c r="K4" s="722"/>
      <c r="L4" s="722"/>
      <c r="M4" s="287"/>
      <c r="N4" s="287"/>
      <c r="O4" s="287"/>
    </row>
    <row r="5" spans="1:15" ht="25.5" customHeight="1">
      <c r="A5" s="208" t="s">
        <v>381</v>
      </c>
      <c r="B5" s="208" t="s">
        <v>481</v>
      </c>
      <c r="C5" s="208" t="s">
        <v>497</v>
      </c>
      <c r="D5" s="208" t="s">
        <v>498</v>
      </c>
      <c r="E5" s="208" t="s">
        <v>386</v>
      </c>
      <c r="G5" s="287"/>
      <c r="H5" s="723"/>
      <c r="I5" s="723"/>
      <c r="J5" s="723"/>
      <c r="K5" s="723"/>
      <c r="L5" s="723"/>
      <c r="M5" s="287"/>
      <c r="N5" s="287"/>
      <c r="O5" s="287"/>
    </row>
    <row r="6" spans="1:15" ht="13.5" customHeight="1">
      <c r="A6" s="209">
        <v>1</v>
      </c>
      <c r="B6" s="210" t="s">
        <v>800</v>
      </c>
      <c r="C6" s="211">
        <f>SUM(C7:C9)</f>
        <v>246.168</v>
      </c>
      <c r="D6" s="211">
        <f>SUM(D7:D9)</f>
        <v>0</v>
      </c>
      <c r="E6" s="211">
        <f>SUM(C6:D6)</f>
        <v>246.168</v>
      </c>
      <c r="G6" s="287"/>
      <c r="H6" s="724"/>
      <c r="I6" s="725"/>
      <c r="J6" s="718"/>
      <c r="K6" s="718"/>
      <c r="L6" s="718"/>
      <c r="M6" s="287"/>
      <c r="N6" s="287"/>
      <c r="O6" s="287"/>
    </row>
    <row r="7" spans="1:15" ht="13.5" customHeight="1">
      <c r="A7" s="209">
        <v>2</v>
      </c>
      <c r="B7" s="210" t="s">
        <v>807</v>
      </c>
      <c r="C7" s="203">
        <v>113.288</v>
      </c>
      <c r="D7" s="203"/>
      <c r="E7" s="211">
        <f>SUM(C7:D7)</f>
        <v>113.288</v>
      </c>
      <c r="G7" s="287"/>
      <c r="H7" s="724"/>
      <c r="I7" s="725"/>
      <c r="J7" s="726"/>
      <c r="K7" s="726"/>
      <c r="L7" s="718"/>
      <c r="M7" s="287"/>
      <c r="N7" s="287"/>
      <c r="O7" s="287"/>
    </row>
    <row r="8" spans="1:15" ht="13.5" customHeight="1">
      <c r="A8" s="209">
        <v>3</v>
      </c>
      <c r="B8" s="210" t="s">
        <v>482</v>
      </c>
      <c r="C8" s="203">
        <v>15.55</v>
      </c>
      <c r="D8" s="203"/>
      <c r="E8" s="211">
        <f>SUM(C8:D8)</f>
        <v>15.55</v>
      </c>
      <c r="G8" s="287"/>
      <c r="H8" s="724"/>
      <c r="I8" s="725"/>
      <c r="J8" s="726"/>
      <c r="K8" s="726"/>
      <c r="L8" s="718"/>
      <c r="M8" s="287"/>
      <c r="N8" s="287"/>
      <c r="O8" s="287"/>
    </row>
    <row r="9" spans="1:15" ht="13.5" customHeight="1">
      <c r="A9" s="209">
        <v>4</v>
      </c>
      <c r="B9" s="210" t="s">
        <v>809</v>
      </c>
      <c r="C9" s="203">
        <v>117.33</v>
      </c>
      <c r="D9" s="203"/>
      <c r="E9" s="211">
        <f>SUM(C9:D9)</f>
        <v>117.33</v>
      </c>
      <c r="G9" s="287"/>
      <c r="H9" s="724"/>
      <c r="I9" s="725"/>
      <c r="J9" s="726"/>
      <c r="K9" s="726"/>
      <c r="L9" s="718"/>
      <c r="M9" s="287"/>
      <c r="N9" s="287"/>
      <c r="O9" s="287"/>
    </row>
    <row r="10" spans="1:15" ht="13.5" customHeight="1">
      <c r="A10" s="209">
        <v>5</v>
      </c>
      <c r="B10" s="210" t="s">
        <v>483</v>
      </c>
      <c r="C10" s="204">
        <f>C12-C11</f>
        <v>67756</v>
      </c>
      <c r="D10" s="204">
        <f>D12-D11</f>
        <v>0</v>
      </c>
      <c r="E10" s="204">
        <f>SUM(C10:D10)</f>
        <v>67756</v>
      </c>
      <c r="G10" s="287"/>
      <c r="H10" s="724"/>
      <c r="I10" s="725"/>
      <c r="J10" s="719"/>
      <c r="K10" s="719"/>
      <c r="L10" s="719"/>
      <c r="M10" s="287"/>
      <c r="N10" s="287"/>
      <c r="O10" s="287"/>
    </row>
    <row r="11" spans="1:15" ht="13.5" customHeight="1">
      <c r="A11" s="209">
        <v>6</v>
      </c>
      <c r="B11" s="210" t="s">
        <v>484</v>
      </c>
      <c r="C11" s="7">
        <v>4646</v>
      </c>
      <c r="D11" s="7"/>
      <c r="E11" s="204">
        <f aca="true" t="shared" si="0" ref="E11:E18">SUM(C11:D11)</f>
        <v>4646</v>
      </c>
      <c r="G11" s="287"/>
      <c r="H11" s="724"/>
      <c r="I11" s="725"/>
      <c r="J11" s="727"/>
      <c r="K11" s="727"/>
      <c r="L11" s="719"/>
      <c r="M11" s="287"/>
      <c r="N11" s="287"/>
      <c r="O11" s="287"/>
    </row>
    <row r="12" spans="1:15" ht="13.5" customHeight="1">
      <c r="A12" s="209">
        <v>7</v>
      </c>
      <c r="B12" s="210" t="s">
        <v>485</v>
      </c>
      <c r="C12" s="7">
        <v>72402</v>
      </c>
      <c r="D12" s="7"/>
      <c r="E12" s="204">
        <f t="shared" si="0"/>
        <v>72402</v>
      </c>
      <c r="G12" s="287"/>
      <c r="H12" s="724"/>
      <c r="I12" s="725"/>
      <c r="J12" s="727"/>
      <c r="K12" s="727"/>
      <c r="L12" s="719"/>
      <c r="M12" s="287"/>
      <c r="N12" s="287"/>
      <c r="O12" s="287"/>
    </row>
    <row r="13" spans="1:15" ht="13.5" customHeight="1">
      <c r="A13" s="209">
        <v>8</v>
      </c>
      <c r="B13" s="210" t="s">
        <v>486</v>
      </c>
      <c r="C13" s="7">
        <v>68417</v>
      </c>
      <c r="D13" s="7"/>
      <c r="E13" s="204">
        <f t="shared" si="0"/>
        <v>68417</v>
      </c>
      <c r="G13" s="287"/>
      <c r="H13" s="724"/>
      <c r="I13" s="725"/>
      <c r="J13" s="727"/>
      <c r="K13" s="727"/>
      <c r="L13" s="719"/>
      <c r="M13" s="287"/>
      <c r="N13" s="287"/>
      <c r="O13" s="287"/>
    </row>
    <row r="14" spans="1:15" ht="13.5" customHeight="1">
      <c r="A14" s="209">
        <v>9</v>
      </c>
      <c r="B14" s="210" t="s">
        <v>487</v>
      </c>
      <c r="C14" s="7">
        <v>4321</v>
      </c>
      <c r="D14" s="7"/>
      <c r="E14" s="204">
        <f t="shared" si="0"/>
        <v>4321</v>
      </c>
      <c r="G14" s="287"/>
      <c r="H14" s="724"/>
      <c r="I14" s="725"/>
      <c r="J14" s="727"/>
      <c r="K14" s="727"/>
      <c r="L14" s="719"/>
      <c r="M14" s="287"/>
      <c r="N14" s="287"/>
      <c r="O14" s="287"/>
    </row>
    <row r="15" spans="1:15" ht="13.5" customHeight="1">
      <c r="A15" s="209">
        <v>10</v>
      </c>
      <c r="B15" s="210" t="s">
        <v>488</v>
      </c>
      <c r="C15" s="7">
        <v>3985</v>
      </c>
      <c r="D15" s="7"/>
      <c r="E15" s="204">
        <f t="shared" si="0"/>
        <v>3985</v>
      </c>
      <c r="G15" s="287"/>
      <c r="H15" s="724"/>
      <c r="I15" s="725"/>
      <c r="J15" s="727"/>
      <c r="K15" s="727"/>
      <c r="L15" s="719"/>
      <c r="M15" s="287"/>
      <c r="N15" s="287"/>
      <c r="O15" s="287"/>
    </row>
    <row r="16" spans="1:15" ht="13.5" customHeight="1">
      <c r="A16" s="209">
        <v>11</v>
      </c>
      <c r="B16" s="210" t="s">
        <v>487</v>
      </c>
      <c r="C16" s="7">
        <v>325</v>
      </c>
      <c r="D16" s="7"/>
      <c r="E16" s="204">
        <f t="shared" si="0"/>
        <v>325</v>
      </c>
      <c r="G16" s="287"/>
      <c r="H16" s="724"/>
      <c r="I16" s="725"/>
      <c r="J16" s="727"/>
      <c r="K16" s="727"/>
      <c r="L16" s="719"/>
      <c r="M16" s="287"/>
      <c r="N16" s="287"/>
      <c r="O16" s="287"/>
    </row>
    <row r="17" spans="1:15" ht="13.5" customHeight="1">
      <c r="A17" s="209">
        <v>12</v>
      </c>
      <c r="B17" s="210" t="s">
        <v>489</v>
      </c>
      <c r="C17" s="7">
        <v>0</v>
      </c>
      <c r="D17" s="7"/>
      <c r="E17" s="204">
        <f t="shared" si="0"/>
        <v>0</v>
      </c>
      <c r="G17" s="287"/>
      <c r="H17" s="724"/>
      <c r="I17" s="725"/>
      <c r="J17" s="727"/>
      <c r="K17" s="727"/>
      <c r="L17" s="719"/>
      <c r="M17" s="287"/>
      <c r="N17" s="287"/>
      <c r="O17" s="287"/>
    </row>
    <row r="18" spans="1:15" ht="13.5" customHeight="1">
      <c r="A18" s="209">
        <v>13</v>
      </c>
      <c r="B18" s="713" t="s">
        <v>294</v>
      </c>
      <c r="C18" s="212">
        <f>+C12+C17</f>
        <v>72402</v>
      </c>
      <c r="D18" s="212">
        <f>+D12+D17</f>
        <v>0</v>
      </c>
      <c r="E18" s="204">
        <f t="shared" si="0"/>
        <v>72402</v>
      </c>
      <c r="G18" s="287"/>
      <c r="H18" s="724"/>
      <c r="I18" s="725"/>
      <c r="J18" s="719"/>
      <c r="K18" s="719"/>
      <c r="L18" s="719"/>
      <c r="M18" s="287"/>
      <c r="N18" s="287"/>
      <c r="O18" s="287"/>
    </row>
    <row r="19" spans="1:15" ht="13.5" customHeight="1">
      <c r="A19" s="209">
        <v>14</v>
      </c>
      <c r="B19" s="713" t="s">
        <v>808</v>
      </c>
      <c r="C19" s="7">
        <v>40030</v>
      </c>
      <c r="D19" s="7"/>
      <c r="E19" s="204">
        <f>SUM(C19:D19)</f>
        <v>40030</v>
      </c>
      <c r="G19" s="287"/>
      <c r="H19" s="724"/>
      <c r="I19" s="725"/>
      <c r="J19" s="727"/>
      <c r="K19" s="727"/>
      <c r="L19" s="719"/>
      <c r="M19" s="287"/>
      <c r="N19" s="287"/>
      <c r="O19" s="287"/>
    </row>
    <row r="20" spans="1:15" ht="13.5" customHeight="1">
      <c r="A20" s="209">
        <v>15</v>
      </c>
      <c r="B20" s="713" t="s">
        <v>490</v>
      </c>
      <c r="C20" s="7">
        <v>6186</v>
      </c>
      <c r="D20" s="7"/>
      <c r="E20" s="204">
        <f>SUM(C20:D20)</f>
        <v>6186</v>
      </c>
      <c r="G20" s="287"/>
      <c r="H20" s="724"/>
      <c r="I20" s="725"/>
      <c r="J20" s="727"/>
      <c r="K20" s="727"/>
      <c r="L20" s="719"/>
      <c r="M20" s="287"/>
      <c r="N20" s="287"/>
      <c r="O20" s="287"/>
    </row>
    <row r="21" spans="1:15" ht="13.5" customHeight="1">
      <c r="A21" s="209">
        <v>16</v>
      </c>
      <c r="B21" s="713" t="s">
        <v>810</v>
      </c>
      <c r="C21" s="7">
        <v>26186</v>
      </c>
      <c r="D21" s="7"/>
      <c r="E21" s="204">
        <f>SUM(C21:D21)</f>
        <v>26186</v>
      </c>
      <c r="G21" s="287"/>
      <c r="H21" s="724"/>
      <c r="I21" s="725"/>
      <c r="J21" s="727"/>
      <c r="K21" s="727"/>
      <c r="L21" s="719"/>
      <c r="M21" s="287"/>
      <c r="N21" s="287"/>
      <c r="O21" s="287"/>
    </row>
    <row r="22" spans="1:15" ht="13.5" customHeight="1">
      <c r="A22" s="209">
        <v>17</v>
      </c>
      <c r="B22" s="210" t="s">
        <v>801</v>
      </c>
      <c r="C22" s="212">
        <f>IF(C6=0,0,C13/C6/12*1000)</f>
        <v>23160.673469608828</v>
      </c>
      <c r="D22" s="212">
        <f>IF(D6=0,0,D13/D6/12*1000)</f>
        <v>0</v>
      </c>
      <c r="E22" s="213"/>
      <c r="G22" s="287"/>
      <c r="H22" s="724"/>
      <c r="I22" s="725"/>
      <c r="J22" s="719"/>
      <c r="K22" s="719"/>
      <c r="L22" s="719"/>
      <c r="M22" s="287"/>
      <c r="N22" s="287"/>
      <c r="O22" s="287"/>
    </row>
    <row r="23" spans="1:15" ht="13.5" customHeight="1">
      <c r="A23" s="209">
        <v>18</v>
      </c>
      <c r="B23" s="210" t="s">
        <v>811</v>
      </c>
      <c r="C23" s="7">
        <v>27651</v>
      </c>
      <c r="D23" s="7"/>
      <c r="E23" s="213"/>
      <c r="G23" s="287"/>
      <c r="H23" s="724"/>
      <c r="I23" s="725"/>
      <c r="J23" s="727"/>
      <c r="K23" s="727"/>
      <c r="L23" s="719"/>
      <c r="M23" s="287"/>
      <c r="N23" s="287"/>
      <c r="O23" s="287"/>
    </row>
    <row r="24" spans="1:15" ht="13.5" customHeight="1">
      <c r="A24" s="209">
        <v>19</v>
      </c>
      <c r="B24" s="210" t="s">
        <v>491</v>
      </c>
      <c r="C24" s="7">
        <v>31407</v>
      </c>
      <c r="D24" s="7"/>
      <c r="E24" s="213"/>
      <c r="G24" s="287"/>
      <c r="H24" s="724"/>
      <c r="I24" s="725"/>
      <c r="J24" s="727"/>
      <c r="K24" s="727"/>
      <c r="L24" s="719"/>
      <c r="M24" s="287"/>
      <c r="N24" s="287"/>
      <c r="O24" s="287"/>
    </row>
    <row r="25" spans="1:15" ht="13.5" customHeight="1">
      <c r="A25" s="209">
        <v>20</v>
      </c>
      <c r="B25" s="210" t="s">
        <v>812</v>
      </c>
      <c r="C25" s="7">
        <v>17732</v>
      </c>
      <c r="D25" s="7"/>
      <c r="E25" s="213"/>
      <c r="G25" s="287"/>
      <c r="H25" s="724"/>
      <c r="I25" s="725"/>
      <c r="J25" s="727"/>
      <c r="K25" s="727"/>
      <c r="L25" s="719"/>
      <c r="M25" s="287"/>
      <c r="N25" s="287"/>
      <c r="O25" s="287"/>
    </row>
    <row r="26" spans="1:15" ht="13.5" customHeight="1">
      <c r="A26" s="209">
        <v>21</v>
      </c>
      <c r="B26" s="210" t="s">
        <v>802</v>
      </c>
      <c r="C26" s="7">
        <v>21439</v>
      </c>
      <c r="D26" s="7"/>
      <c r="E26" s="213"/>
      <c r="G26" s="287"/>
      <c r="H26" s="724"/>
      <c r="I26" s="725"/>
      <c r="J26" s="727"/>
      <c r="K26" s="727"/>
      <c r="L26" s="719"/>
      <c r="M26" s="287"/>
      <c r="N26" s="287"/>
      <c r="O26" s="287"/>
    </row>
    <row r="27" spans="1:15" ht="13.5" customHeight="1">
      <c r="A27" s="209">
        <v>22</v>
      </c>
      <c r="B27" s="210" t="s">
        <v>806</v>
      </c>
      <c r="C27" s="214">
        <f>IF(C26=0,0,(C22/C26*100)-100)</f>
        <v>8.030567981756747</v>
      </c>
      <c r="D27" s="214">
        <f>IF(D26=0,0,(D22/D26*100)-100)</f>
        <v>0</v>
      </c>
      <c r="E27" s="215"/>
      <c r="G27" s="287"/>
      <c r="H27" s="724"/>
      <c r="I27" s="725"/>
      <c r="J27" s="728"/>
      <c r="K27" s="728"/>
      <c r="L27" s="728"/>
      <c r="M27" s="287"/>
      <c r="N27" s="287"/>
      <c r="O27" s="287"/>
    </row>
    <row r="28" spans="1:15" ht="13.5" customHeight="1">
      <c r="A28" s="209">
        <v>23</v>
      </c>
      <c r="B28" s="210" t="s">
        <v>803</v>
      </c>
      <c r="C28" s="7">
        <v>2248</v>
      </c>
      <c r="D28" s="7"/>
      <c r="E28" s="204">
        <f aca="true" t="shared" si="1" ref="E28:E38">SUM(C28:D28)</f>
        <v>2248</v>
      </c>
      <c r="G28" s="287"/>
      <c r="H28" s="724"/>
      <c r="I28" s="725"/>
      <c r="J28" s="727"/>
      <c r="K28" s="727"/>
      <c r="L28" s="719"/>
      <c r="M28" s="287"/>
      <c r="N28" s="287"/>
      <c r="O28" s="287"/>
    </row>
    <row r="29" spans="1:15" ht="13.5" customHeight="1">
      <c r="A29" s="209">
        <v>24</v>
      </c>
      <c r="B29" s="210" t="s">
        <v>492</v>
      </c>
      <c r="C29" s="7">
        <v>683</v>
      </c>
      <c r="D29" s="7"/>
      <c r="E29" s="204">
        <f t="shared" si="1"/>
        <v>683</v>
      </c>
      <c r="G29" s="287"/>
      <c r="H29" s="724"/>
      <c r="I29" s="725"/>
      <c r="J29" s="727"/>
      <c r="K29" s="727"/>
      <c r="L29" s="719"/>
      <c r="M29" s="287"/>
      <c r="N29" s="287"/>
      <c r="O29" s="287"/>
    </row>
    <row r="30" spans="1:15" ht="13.5" customHeight="1">
      <c r="A30" s="209">
        <v>25</v>
      </c>
      <c r="B30" s="210" t="s">
        <v>493</v>
      </c>
      <c r="C30" s="7">
        <v>1565</v>
      </c>
      <c r="D30" s="7"/>
      <c r="E30" s="204">
        <f t="shared" si="1"/>
        <v>1565</v>
      </c>
      <c r="G30" s="287"/>
      <c r="H30" s="724"/>
      <c r="I30" s="725"/>
      <c r="J30" s="727"/>
      <c r="K30" s="727"/>
      <c r="L30" s="719"/>
      <c r="M30" s="287"/>
      <c r="N30" s="287"/>
      <c r="O30" s="287"/>
    </row>
    <row r="31" spans="1:15" ht="13.5" customHeight="1">
      <c r="A31" s="209">
        <v>26</v>
      </c>
      <c r="B31" s="210" t="s">
        <v>804</v>
      </c>
      <c r="C31" s="7">
        <v>694</v>
      </c>
      <c r="D31" s="7"/>
      <c r="E31" s="204">
        <f t="shared" si="1"/>
        <v>694</v>
      </c>
      <c r="G31" s="287"/>
      <c r="H31" s="724"/>
      <c r="I31" s="725"/>
      <c r="J31" s="727"/>
      <c r="K31" s="727"/>
      <c r="L31" s="719"/>
      <c r="M31" s="287"/>
      <c r="N31" s="287"/>
      <c r="O31" s="287"/>
    </row>
    <row r="32" spans="1:15" ht="13.5" customHeight="1">
      <c r="A32" s="209">
        <v>27</v>
      </c>
      <c r="B32" s="210" t="s">
        <v>494</v>
      </c>
      <c r="C32" s="7">
        <v>3841</v>
      </c>
      <c r="D32" s="7"/>
      <c r="E32" s="204">
        <f t="shared" si="1"/>
        <v>3841</v>
      </c>
      <c r="G32" s="287"/>
      <c r="H32" s="724"/>
      <c r="I32" s="725"/>
      <c r="J32" s="727"/>
      <c r="K32" s="727"/>
      <c r="L32" s="719"/>
      <c r="M32" s="287"/>
      <c r="N32" s="287"/>
      <c r="O32" s="287"/>
    </row>
    <row r="33" spans="1:15" ht="13.5" customHeight="1">
      <c r="A33" s="209">
        <v>28</v>
      </c>
      <c r="B33" s="210" t="s">
        <v>495</v>
      </c>
      <c r="C33" s="204">
        <f>C18+C28+C31+C32</f>
        <v>79185</v>
      </c>
      <c r="D33" s="204">
        <f>D18+D28+D31+D32</f>
        <v>0</v>
      </c>
      <c r="E33" s="204">
        <f t="shared" si="1"/>
        <v>79185</v>
      </c>
      <c r="G33" s="287"/>
      <c r="H33" s="724"/>
      <c r="I33" s="725"/>
      <c r="J33" s="719"/>
      <c r="K33" s="719"/>
      <c r="L33" s="719"/>
      <c r="M33" s="287"/>
      <c r="N33" s="287"/>
      <c r="O33" s="287"/>
    </row>
    <row r="34" spans="1:15" ht="10.5" customHeight="1">
      <c r="A34" s="216" t="s">
        <v>496</v>
      </c>
      <c r="G34" s="287"/>
      <c r="H34" s="729"/>
      <c r="I34" s="287"/>
      <c r="J34" s="721"/>
      <c r="K34" s="721"/>
      <c r="L34" s="721"/>
      <c r="M34" s="287"/>
      <c r="N34" s="287"/>
      <c r="O34" s="287"/>
    </row>
    <row r="35" spans="1:15" ht="13.5" customHeight="1">
      <c r="A35" s="209">
        <v>29</v>
      </c>
      <c r="B35" s="210" t="s">
        <v>805</v>
      </c>
      <c r="C35" s="212">
        <v>250</v>
      </c>
      <c r="D35" s="212">
        <f>SUM(D36:D38)</f>
        <v>0</v>
      </c>
      <c r="E35" s="204">
        <f t="shared" si="1"/>
        <v>250</v>
      </c>
      <c r="G35" s="287"/>
      <c r="H35" s="724"/>
      <c r="I35" s="725"/>
      <c r="J35" s="719"/>
      <c r="K35" s="719"/>
      <c r="L35" s="719"/>
      <c r="M35" s="287"/>
      <c r="N35" s="287"/>
      <c r="O35" s="287"/>
    </row>
    <row r="36" spans="1:15" ht="13.5" customHeight="1">
      <c r="A36" s="209">
        <v>30</v>
      </c>
      <c r="B36" s="210" t="s">
        <v>807</v>
      </c>
      <c r="C36" s="7">
        <v>113</v>
      </c>
      <c r="D36" s="7"/>
      <c r="E36" s="204">
        <f t="shared" si="1"/>
        <v>113</v>
      </c>
      <c r="G36" s="287"/>
      <c r="H36" s="724"/>
      <c r="I36" s="725"/>
      <c r="J36" s="727"/>
      <c r="K36" s="727"/>
      <c r="L36" s="719"/>
      <c r="M36" s="287"/>
      <c r="N36" s="287"/>
      <c r="O36" s="287"/>
    </row>
    <row r="37" spans="1:15" ht="13.5" customHeight="1">
      <c r="A37" s="209">
        <v>31</v>
      </c>
      <c r="B37" s="210" t="s">
        <v>482</v>
      </c>
      <c r="C37" s="7">
        <v>15</v>
      </c>
      <c r="D37" s="7"/>
      <c r="E37" s="204">
        <f t="shared" si="1"/>
        <v>15</v>
      </c>
      <c r="G37" s="287"/>
      <c r="H37" s="724"/>
      <c r="I37" s="725"/>
      <c r="J37" s="727"/>
      <c r="K37" s="727"/>
      <c r="L37" s="719"/>
      <c r="M37" s="287"/>
      <c r="N37" s="287"/>
      <c r="O37" s="287"/>
    </row>
    <row r="38" spans="1:15" ht="13.5" customHeight="1">
      <c r="A38" s="209">
        <v>32</v>
      </c>
      <c r="B38" s="210" t="s">
        <v>809</v>
      </c>
      <c r="C38" s="7">
        <v>122</v>
      </c>
      <c r="D38" s="7"/>
      <c r="E38" s="204">
        <f t="shared" si="1"/>
        <v>122</v>
      </c>
      <c r="G38" s="287"/>
      <c r="H38" s="724"/>
      <c r="I38" s="725"/>
      <c r="J38" s="727"/>
      <c r="K38" s="727"/>
      <c r="L38" s="719"/>
      <c r="M38" s="287"/>
      <c r="N38" s="287"/>
      <c r="O38" s="287"/>
    </row>
    <row r="39" spans="3:15" s="160" customFormat="1" ht="10.5" customHeight="1">
      <c r="C39" s="217"/>
      <c r="D39" s="217"/>
      <c r="E39" s="217"/>
      <c r="G39" s="287"/>
      <c r="H39" s="287"/>
      <c r="I39" s="287"/>
      <c r="J39" s="730"/>
      <c r="K39" s="730"/>
      <c r="L39" s="730"/>
      <c r="M39" s="287"/>
      <c r="N39" s="287"/>
      <c r="O39" s="287"/>
    </row>
    <row r="40" spans="2:15" ht="10.5" customHeight="1">
      <c r="B40" s="712"/>
      <c r="C40" s="711"/>
      <c r="G40" s="287"/>
      <c r="H40" s="287"/>
      <c r="I40" s="287"/>
      <c r="J40" s="287"/>
      <c r="K40" s="287"/>
      <c r="L40" s="287"/>
      <c r="M40" s="287"/>
      <c r="N40" s="287"/>
      <c r="O40" s="287"/>
    </row>
    <row r="41" spans="3:15" ht="10.5">
      <c r="C41" s="711"/>
      <c r="G41" s="287"/>
      <c r="H41" s="287"/>
      <c r="I41" s="287"/>
      <c r="J41" s="287"/>
      <c r="K41" s="287"/>
      <c r="L41" s="287"/>
      <c r="M41" s="287"/>
      <c r="N41" s="287"/>
      <c r="O41" s="287"/>
    </row>
    <row r="42" spans="3:15" ht="10.5">
      <c r="C42" s="711">
        <f>C22-C26</f>
        <v>1721.6734696088279</v>
      </c>
      <c r="G42" s="287"/>
      <c r="H42" s="287"/>
      <c r="I42" s="287"/>
      <c r="J42" s="287"/>
      <c r="K42" s="287"/>
      <c r="L42" s="287"/>
      <c r="M42" s="287"/>
      <c r="N42" s="287"/>
      <c r="O42" s="287"/>
    </row>
    <row r="43" spans="7:15" ht="10.5">
      <c r="G43" s="287"/>
      <c r="H43" s="727"/>
      <c r="I43" s="287"/>
      <c r="J43" s="287"/>
      <c r="K43" s="287"/>
      <c r="L43" s="287"/>
      <c r="M43" s="287"/>
      <c r="N43" s="287"/>
      <c r="O43" s="287"/>
    </row>
    <row r="44" spans="2:15" ht="10.5">
      <c r="B44" s="207"/>
      <c r="C44" s="711"/>
      <c r="D44" s="711"/>
      <c r="E44" s="711"/>
      <c r="G44" s="287"/>
      <c r="H44" s="727"/>
      <c r="I44" s="287"/>
      <c r="J44" s="287"/>
      <c r="K44" s="287"/>
      <c r="L44" s="287"/>
      <c r="M44" s="287"/>
      <c r="N44" s="287"/>
      <c r="O44" s="287"/>
    </row>
    <row r="45" spans="2:15" ht="10.5">
      <c r="B45" s="207"/>
      <c r="C45" s="711"/>
      <c r="D45" s="711"/>
      <c r="E45" s="711"/>
      <c r="G45" s="287"/>
      <c r="H45" s="727"/>
      <c r="I45" s="287"/>
      <c r="J45" s="287"/>
      <c r="K45" s="287"/>
      <c r="L45" s="287"/>
      <c r="M45" s="287"/>
      <c r="N45" s="287"/>
      <c r="O45" s="287"/>
    </row>
    <row r="46" spans="2:15" ht="10.5">
      <c r="B46" s="207"/>
      <c r="C46" s="711"/>
      <c r="D46" s="711"/>
      <c r="E46" s="711"/>
      <c r="G46" s="287"/>
      <c r="H46" s="731"/>
      <c r="I46" s="287"/>
      <c r="J46" s="287"/>
      <c r="K46" s="287"/>
      <c r="L46" s="287"/>
      <c r="M46" s="287"/>
      <c r="N46" s="287"/>
      <c r="O46" s="287"/>
    </row>
    <row r="47" spans="2:15" ht="10.5">
      <c r="B47" s="207"/>
      <c r="C47" s="711"/>
      <c r="D47" s="711"/>
      <c r="E47" s="711"/>
      <c r="G47" s="287"/>
      <c r="H47" s="287"/>
      <c r="I47" s="287"/>
      <c r="J47" s="287"/>
      <c r="K47" s="287"/>
      <c r="L47" s="287"/>
      <c r="M47" s="287"/>
      <c r="N47" s="287"/>
      <c r="O47" s="287"/>
    </row>
    <row r="48" spans="2:15" ht="10.5">
      <c r="B48" s="207"/>
      <c r="C48" s="711"/>
      <c r="D48" s="711"/>
      <c r="E48" s="711"/>
      <c r="G48" s="287"/>
      <c r="H48" s="287"/>
      <c r="I48" s="287"/>
      <c r="J48" s="287"/>
      <c r="K48" s="287"/>
      <c r="L48" s="287"/>
      <c r="M48" s="287"/>
      <c r="N48" s="287"/>
      <c r="O48" s="287"/>
    </row>
    <row r="49" spans="2:15" ht="10.5">
      <c r="B49" s="207"/>
      <c r="C49" s="711"/>
      <c r="D49" s="711"/>
      <c r="E49" s="711"/>
      <c r="G49" s="287"/>
      <c r="H49" s="727"/>
      <c r="I49" s="287"/>
      <c r="J49" s="287"/>
      <c r="K49" s="287"/>
      <c r="L49" s="287"/>
      <c r="M49" s="287"/>
      <c r="N49" s="287"/>
      <c r="O49" s="287"/>
    </row>
    <row r="50" spans="2:15" ht="10.5">
      <c r="B50" s="207"/>
      <c r="C50" s="711"/>
      <c r="D50" s="711"/>
      <c r="E50" s="711"/>
      <c r="G50" s="287"/>
      <c r="H50" s="727"/>
      <c r="I50" s="287"/>
      <c r="J50" s="287"/>
      <c r="K50" s="287"/>
      <c r="L50" s="287"/>
      <c r="M50" s="287"/>
      <c r="N50" s="287"/>
      <c r="O50" s="287"/>
    </row>
    <row r="51" spans="2:15" ht="10.5">
      <c r="B51" s="207"/>
      <c r="C51" s="711"/>
      <c r="D51" s="711"/>
      <c r="E51" s="711"/>
      <c r="G51" s="287"/>
      <c r="H51" s="727"/>
      <c r="I51" s="287"/>
      <c r="J51" s="287"/>
      <c r="K51" s="287"/>
      <c r="L51" s="287"/>
      <c r="M51" s="287"/>
      <c r="N51" s="287"/>
      <c r="O51" s="287"/>
    </row>
    <row r="52" spans="2:15" ht="10.5">
      <c r="B52" s="207"/>
      <c r="C52" s="711"/>
      <c r="D52" s="711"/>
      <c r="E52" s="711"/>
      <c r="G52" s="287"/>
      <c r="H52" s="287"/>
      <c r="I52" s="287"/>
      <c r="J52" s="287"/>
      <c r="K52" s="287"/>
      <c r="L52" s="287"/>
      <c r="M52" s="287"/>
      <c r="N52" s="287"/>
      <c r="O52" s="287"/>
    </row>
    <row r="53" spans="2:15" ht="10.5">
      <c r="B53" s="207"/>
      <c r="C53" s="711"/>
      <c r="D53" s="711"/>
      <c r="E53" s="711"/>
      <c r="G53" s="287"/>
      <c r="H53" s="287"/>
      <c r="I53" s="287"/>
      <c r="J53" s="287"/>
      <c r="K53" s="287"/>
      <c r="L53" s="287"/>
      <c r="M53" s="287"/>
      <c r="N53" s="287"/>
      <c r="O53" s="287"/>
    </row>
    <row r="54" spans="2:15" ht="10.5">
      <c r="B54" s="207"/>
      <c r="C54" s="711"/>
      <c r="D54" s="711"/>
      <c r="E54" s="711"/>
      <c r="G54" s="287"/>
      <c r="H54" s="287"/>
      <c r="I54" s="287"/>
      <c r="J54" s="287"/>
      <c r="K54" s="287"/>
      <c r="L54" s="287"/>
      <c r="M54" s="287"/>
      <c r="N54" s="287"/>
      <c r="O54" s="287"/>
    </row>
    <row r="55" spans="3:15" ht="10.5">
      <c r="C55" s="711"/>
      <c r="G55" s="287"/>
      <c r="H55" s="287"/>
      <c r="I55" s="287"/>
      <c r="J55" s="287"/>
      <c r="K55" s="287"/>
      <c r="L55" s="287"/>
      <c r="M55" s="287"/>
      <c r="N55" s="287"/>
      <c r="O55" s="287"/>
    </row>
    <row r="56" spans="7:15" ht="10.5">
      <c r="G56" s="287"/>
      <c r="H56" s="287"/>
      <c r="I56" s="287"/>
      <c r="J56" s="287"/>
      <c r="K56" s="287"/>
      <c r="L56" s="287"/>
      <c r="M56" s="287"/>
      <c r="N56" s="287"/>
      <c r="O56" s="287"/>
    </row>
    <row r="57" spans="3:15" ht="10.5">
      <c r="C57" s="711"/>
      <c r="G57" s="287"/>
      <c r="H57" s="287"/>
      <c r="I57" s="287"/>
      <c r="J57" s="287"/>
      <c r="K57" s="287"/>
      <c r="L57" s="287"/>
      <c r="M57" s="287"/>
      <c r="N57" s="287"/>
      <c r="O57" s="287"/>
    </row>
    <row r="58" spans="7:15" ht="10.5">
      <c r="G58" s="287"/>
      <c r="H58" s="287"/>
      <c r="I58" s="287"/>
      <c r="J58" s="287"/>
      <c r="K58" s="287"/>
      <c r="L58" s="287"/>
      <c r="M58" s="287"/>
      <c r="N58" s="287"/>
      <c r="O58" s="287"/>
    </row>
    <row r="59" spans="7:15" ht="10.5">
      <c r="G59" s="287"/>
      <c r="H59" s="287"/>
      <c r="I59" s="287"/>
      <c r="J59" s="287"/>
      <c r="K59" s="287"/>
      <c r="L59" s="287"/>
      <c r="M59" s="287"/>
      <c r="N59" s="287"/>
      <c r="O59" s="287"/>
    </row>
    <row r="60" spans="7:15" ht="10.5">
      <c r="G60" s="287"/>
      <c r="H60" s="287"/>
      <c r="I60" s="287"/>
      <c r="J60" s="287"/>
      <c r="K60" s="287"/>
      <c r="L60" s="287"/>
      <c r="M60" s="287"/>
      <c r="N60" s="287"/>
      <c r="O60" s="287"/>
    </row>
    <row r="61" spans="7:15" ht="10.5">
      <c r="G61" s="287"/>
      <c r="H61" s="287"/>
      <c r="I61" s="287"/>
      <c r="J61" s="287"/>
      <c r="K61" s="287"/>
      <c r="L61" s="287"/>
      <c r="M61" s="287"/>
      <c r="N61" s="287"/>
      <c r="O61" s="287"/>
    </row>
    <row r="62" spans="7:15" ht="10.5">
      <c r="G62" s="287"/>
      <c r="H62" s="287"/>
      <c r="I62" s="287"/>
      <c r="J62" s="287"/>
      <c r="K62" s="287"/>
      <c r="L62" s="287"/>
      <c r="M62" s="287"/>
      <c r="N62" s="287"/>
      <c r="O62" s="287"/>
    </row>
    <row r="63" spans="7:15" ht="10.5">
      <c r="G63" s="287"/>
      <c r="H63" s="287"/>
      <c r="I63" s="287"/>
      <c r="J63" s="287"/>
      <c r="K63" s="287"/>
      <c r="L63" s="287"/>
      <c r="M63" s="287"/>
      <c r="N63" s="287"/>
      <c r="O63" s="287"/>
    </row>
    <row r="64" spans="7:15" ht="10.5">
      <c r="G64" s="287"/>
      <c r="H64" s="287"/>
      <c r="I64" s="287"/>
      <c r="J64" s="287"/>
      <c r="K64" s="287"/>
      <c r="L64" s="287"/>
      <c r="M64" s="287"/>
      <c r="N64" s="287"/>
      <c r="O64" s="287"/>
    </row>
    <row r="65" spans="7:15" ht="10.5">
      <c r="G65" s="287"/>
      <c r="H65" s="287"/>
      <c r="I65" s="287"/>
      <c r="J65" s="287"/>
      <c r="K65" s="287"/>
      <c r="L65" s="287"/>
      <c r="M65" s="287"/>
      <c r="N65" s="287"/>
      <c r="O65" s="287"/>
    </row>
    <row r="66" spans="7:15" ht="10.5">
      <c r="G66" s="287"/>
      <c r="H66" s="287"/>
      <c r="I66" s="287"/>
      <c r="J66" s="287"/>
      <c r="K66" s="287"/>
      <c r="L66" s="287"/>
      <c r="M66" s="287"/>
      <c r="N66" s="287"/>
      <c r="O66" s="287"/>
    </row>
    <row r="67" spans="7:15" ht="10.5">
      <c r="G67" s="287"/>
      <c r="H67" s="287"/>
      <c r="I67" s="287"/>
      <c r="J67" s="287"/>
      <c r="K67" s="287"/>
      <c r="L67" s="287"/>
      <c r="M67" s="287"/>
      <c r="N67" s="287"/>
      <c r="O67" s="287"/>
    </row>
    <row r="68" spans="7:15" ht="10.5">
      <c r="G68" s="287"/>
      <c r="H68" s="287"/>
      <c r="I68" s="287"/>
      <c r="J68" s="287"/>
      <c r="K68" s="287"/>
      <c r="L68" s="287"/>
      <c r="M68" s="287"/>
      <c r="N68" s="287"/>
      <c r="O68" s="287"/>
    </row>
    <row r="69" spans="7:15" ht="10.5">
      <c r="G69" s="287"/>
      <c r="H69" s="287"/>
      <c r="I69" s="287"/>
      <c r="J69" s="287"/>
      <c r="K69" s="287"/>
      <c r="L69" s="287"/>
      <c r="M69" s="287"/>
      <c r="N69" s="287"/>
      <c r="O69" s="287"/>
    </row>
    <row r="70" spans="7:15" ht="10.5">
      <c r="G70" s="287"/>
      <c r="H70" s="287"/>
      <c r="I70" s="287"/>
      <c r="J70" s="287"/>
      <c r="K70" s="287"/>
      <c r="L70" s="287"/>
      <c r="M70" s="287"/>
      <c r="N70" s="287"/>
      <c r="O70" s="287"/>
    </row>
    <row r="71" spans="7:15" ht="10.5">
      <c r="G71" s="287"/>
      <c r="H71" s="287"/>
      <c r="I71" s="287"/>
      <c r="J71" s="287"/>
      <c r="K71" s="287"/>
      <c r="L71" s="287"/>
      <c r="M71" s="287"/>
      <c r="N71" s="287"/>
      <c r="O71" s="287"/>
    </row>
  </sheetData>
  <sheetProtection/>
  <printOptions/>
  <pageMargins left="0.51" right="0.34" top="1" bottom="1" header="0.4921259845" footer="0.4921259845"/>
  <pageSetup horizontalDpi="600" verticalDpi="600" orientation="portrait" paperSize="9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2"/>
  </sheetPr>
  <dimension ref="A1:L12"/>
  <sheetViews>
    <sheetView workbookViewId="0" topLeftCell="A1">
      <selection activeCell="H7" sqref="H7"/>
    </sheetView>
  </sheetViews>
  <sheetFormatPr defaultColWidth="9.33203125" defaultRowHeight="10.5"/>
  <cols>
    <col min="1" max="1" width="3.83203125" style="2" customWidth="1"/>
    <col min="2" max="2" width="43.83203125" style="2" customWidth="1"/>
    <col min="3" max="10" width="12.5" style="2" customWidth="1"/>
    <col min="11" max="16384" width="9.33203125" style="2" customWidth="1"/>
  </cols>
  <sheetData>
    <row r="1" ht="10.5">
      <c r="A1" s="1" t="s">
        <v>511</v>
      </c>
    </row>
    <row r="2" spans="1:11" ht="10.5">
      <c r="A2" s="218"/>
      <c r="B2" s="218"/>
      <c r="C2" s="218"/>
      <c r="D2" s="218"/>
      <c r="E2" s="218"/>
      <c r="F2" s="218"/>
      <c r="G2" s="218"/>
      <c r="H2" s="218"/>
      <c r="I2" s="218"/>
      <c r="J2" s="218"/>
      <c r="K2" s="218"/>
    </row>
    <row r="3" spans="1:11" ht="10.5">
      <c r="A3" s="1" t="s">
        <v>501</v>
      </c>
      <c r="K3" s="218"/>
    </row>
    <row r="4" spans="10:11" ht="10.5">
      <c r="J4" s="3" t="s">
        <v>502</v>
      </c>
      <c r="K4" s="218"/>
    </row>
    <row r="5" spans="1:11" ht="45.75" customHeight="1">
      <c r="A5" s="219" t="s">
        <v>381</v>
      </c>
      <c r="B5" s="4" t="s">
        <v>481</v>
      </c>
      <c r="C5" s="4" t="s">
        <v>503</v>
      </c>
      <c r="D5" s="4" t="s">
        <v>504</v>
      </c>
      <c r="E5" s="4" t="s">
        <v>505</v>
      </c>
      <c r="F5" s="4" t="s">
        <v>506</v>
      </c>
      <c r="G5" s="4" t="s">
        <v>507</v>
      </c>
      <c r="H5" s="4" t="s">
        <v>508</v>
      </c>
      <c r="I5" s="4" t="s">
        <v>509</v>
      </c>
      <c r="J5" s="4" t="s">
        <v>386</v>
      </c>
      <c r="K5" s="220"/>
    </row>
    <row r="6" spans="1:11" s="1" customFormat="1" ht="16.5" customHeight="1">
      <c r="A6" s="221">
        <v>1</v>
      </c>
      <c r="B6" s="222" t="s">
        <v>813</v>
      </c>
      <c r="C6" s="204">
        <f>'tab 4.2'!C6</f>
        <v>0</v>
      </c>
      <c r="D6" s="204">
        <f>'tab 4.3'!D5</f>
        <v>29602</v>
      </c>
      <c r="E6" s="204">
        <f>'tab 4.4'!C5</f>
        <v>1776</v>
      </c>
      <c r="F6" s="204">
        <f>'tab 4.5'!C6</f>
        <v>0</v>
      </c>
      <c r="G6" s="204">
        <f>'tab 4.6'!F10</f>
        <v>370</v>
      </c>
      <c r="H6" s="204">
        <f>'tab 4.7'!C7</f>
        <v>1597</v>
      </c>
      <c r="I6" s="204">
        <f>'tab 4.8'!C6</f>
        <v>10000</v>
      </c>
      <c r="J6" s="223">
        <f>SUM(C6:I6)</f>
        <v>43345</v>
      </c>
      <c r="K6" s="224"/>
    </row>
    <row r="7" spans="1:11" ht="16.5" customHeight="1">
      <c r="A7" s="202">
        <v>2</v>
      </c>
      <c r="B7" s="225" t="s">
        <v>510</v>
      </c>
      <c r="C7" s="204">
        <f>'tab 4.2'!C11</f>
        <v>0</v>
      </c>
      <c r="D7" s="204">
        <f>'tab 4.3'!D21</f>
        <v>11144</v>
      </c>
      <c r="E7" s="204">
        <f>'tab 4.4'!C6</f>
        <v>3139</v>
      </c>
      <c r="F7" s="204">
        <f>'tab 4.5'!C10</f>
        <v>1896</v>
      </c>
      <c r="G7" s="204">
        <f>'tab 4.6'!F16</f>
        <v>58</v>
      </c>
      <c r="H7" s="204">
        <f>'tab 4.7'!C8</f>
        <v>925</v>
      </c>
      <c r="I7" s="204">
        <f>'tab 4.8'!C12</f>
        <v>7450</v>
      </c>
      <c r="J7" s="8">
        <f>SUM(C7:I7)</f>
        <v>24612</v>
      </c>
      <c r="K7" s="226"/>
    </row>
    <row r="8" spans="1:12" ht="16.5" customHeight="1">
      <c r="A8" s="202">
        <v>3</v>
      </c>
      <c r="B8" s="225" t="s">
        <v>567</v>
      </c>
      <c r="C8" s="204">
        <f>'tab 4.2'!C16</f>
        <v>0</v>
      </c>
      <c r="D8" s="204">
        <f>'tab 4.3'!D39</f>
        <v>24291</v>
      </c>
      <c r="E8" s="204">
        <f>'tab 4.4'!C10</f>
        <v>2943</v>
      </c>
      <c r="F8" s="204">
        <f>'tab 4.5'!C15</f>
        <v>0</v>
      </c>
      <c r="G8" s="204">
        <f>'tab 4.6'!F22</f>
        <v>370</v>
      </c>
      <c r="H8" s="204">
        <f>'tab 4.7'!C13</f>
        <v>542</v>
      </c>
      <c r="I8" s="204">
        <f>'tab 4.8'!C17</f>
        <v>0</v>
      </c>
      <c r="J8" s="8">
        <f>SUM(C8:I8)</f>
        <v>28146</v>
      </c>
      <c r="K8" s="226"/>
      <c r="L8" s="227"/>
    </row>
    <row r="9" spans="1:11" s="1" customFormat="1" ht="16.5" customHeight="1">
      <c r="A9" s="221">
        <v>4</v>
      </c>
      <c r="B9" s="222" t="s">
        <v>814</v>
      </c>
      <c r="C9" s="223">
        <f>C6+C7-C8</f>
        <v>0</v>
      </c>
      <c r="D9" s="223">
        <f aca="true" t="shared" si="0" ref="D9:I9">D6+D7-D8</f>
        <v>16455</v>
      </c>
      <c r="E9" s="223">
        <f t="shared" si="0"/>
        <v>1972</v>
      </c>
      <c r="F9" s="223">
        <f t="shared" si="0"/>
        <v>1896</v>
      </c>
      <c r="G9" s="223">
        <f t="shared" si="0"/>
        <v>58</v>
      </c>
      <c r="H9" s="223">
        <f t="shared" si="0"/>
        <v>1980</v>
      </c>
      <c r="I9" s="223">
        <f t="shared" si="0"/>
        <v>17450</v>
      </c>
      <c r="J9" s="223">
        <f>SUM(C9:I9)</f>
        <v>39811</v>
      </c>
      <c r="K9" s="228"/>
    </row>
    <row r="10" spans="1:11" ht="10.5">
      <c r="A10" s="1"/>
      <c r="K10" s="218"/>
    </row>
    <row r="11" ht="10.5">
      <c r="K11" s="218"/>
    </row>
    <row r="12" ht="10.5">
      <c r="A12" s="2" t="s">
        <v>831</v>
      </c>
    </row>
  </sheetData>
  <sheetProtection sheet="1" objects="1" scenarios="1"/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2"/>
  </sheetPr>
  <dimension ref="A1:C17"/>
  <sheetViews>
    <sheetView workbookViewId="0" topLeftCell="A1">
      <selection activeCell="C6" sqref="C6"/>
    </sheetView>
  </sheetViews>
  <sheetFormatPr defaultColWidth="9.33203125" defaultRowHeight="10.5"/>
  <cols>
    <col min="1" max="1" width="5.16015625" style="12" customWidth="1"/>
    <col min="2" max="2" width="35.16015625" style="12" customWidth="1"/>
    <col min="3" max="3" width="15.16015625" style="12" customWidth="1"/>
    <col min="4" max="16384" width="9.33203125" style="12" customWidth="1"/>
  </cols>
  <sheetData>
    <row r="1" spans="1:2" ht="12" customHeight="1">
      <c r="A1" s="229" t="s">
        <v>525</v>
      </c>
      <c r="B1" s="230"/>
    </row>
    <row r="2" spans="1:2" ht="12" customHeight="1">
      <c r="A2" s="229"/>
      <c r="B2" s="230"/>
    </row>
    <row r="3" spans="1:2" ht="12" customHeight="1">
      <c r="A3" s="229" t="s">
        <v>512</v>
      </c>
      <c r="B3" s="230"/>
    </row>
    <row r="4" ht="12" customHeight="1">
      <c r="A4" s="11"/>
    </row>
    <row r="5" ht="12" customHeight="1" thickBot="1">
      <c r="C5" s="231" t="s">
        <v>370</v>
      </c>
    </row>
    <row r="6" spans="1:3" ht="14.25" customHeight="1" thickBot="1">
      <c r="A6" s="232" t="s">
        <v>813</v>
      </c>
      <c r="B6" s="233"/>
      <c r="C6" s="234"/>
    </row>
    <row r="7" spans="1:3" ht="14.25" customHeight="1">
      <c r="A7" s="786" t="s">
        <v>513</v>
      </c>
      <c r="B7" s="235" t="s">
        <v>514</v>
      </c>
      <c r="C7" s="236"/>
    </row>
    <row r="8" spans="1:3" ht="14.25" customHeight="1">
      <c r="A8" s="787"/>
      <c r="B8" s="237" t="s">
        <v>515</v>
      </c>
      <c r="C8" s="238"/>
    </row>
    <row r="9" spans="1:3" ht="14.25" customHeight="1">
      <c r="A9" s="787"/>
      <c r="B9" s="237" t="s">
        <v>516</v>
      </c>
      <c r="C9" s="238"/>
    </row>
    <row r="10" spans="1:3" ht="14.25" customHeight="1" thickBot="1">
      <c r="A10" s="787"/>
      <c r="B10" s="237" t="s">
        <v>517</v>
      </c>
      <c r="C10" s="238"/>
    </row>
    <row r="11" spans="1:3" ht="14.25" customHeight="1" thickBot="1">
      <c r="A11" s="788"/>
      <c r="B11" s="239" t="s">
        <v>518</v>
      </c>
      <c r="C11" s="240">
        <f>SUM(C7:C10)</f>
        <v>0</v>
      </c>
    </row>
    <row r="12" spans="1:3" ht="14.25" customHeight="1">
      <c r="A12" s="786" t="s">
        <v>519</v>
      </c>
      <c r="B12" s="235" t="s">
        <v>520</v>
      </c>
      <c r="C12" s="236"/>
    </row>
    <row r="13" spans="1:3" ht="14.25" customHeight="1">
      <c r="A13" s="787"/>
      <c r="B13" s="237" t="s">
        <v>521</v>
      </c>
      <c r="C13" s="238"/>
    </row>
    <row r="14" spans="1:3" ht="14.25" customHeight="1">
      <c r="A14" s="787"/>
      <c r="B14" s="237" t="s">
        <v>522</v>
      </c>
      <c r="C14" s="238"/>
    </row>
    <row r="15" spans="1:3" ht="14.25" customHeight="1" thickBot="1">
      <c r="A15" s="787"/>
      <c r="B15" s="237" t="s">
        <v>523</v>
      </c>
      <c r="C15" s="238"/>
    </row>
    <row r="16" spans="1:3" ht="14.25" customHeight="1" thickBot="1">
      <c r="A16" s="788"/>
      <c r="B16" s="239" t="s">
        <v>524</v>
      </c>
      <c r="C16" s="240">
        <f>SUM(C12:C15)</f>
        <v>0</v>
      </c>
    </row>
    <row r="17" spans="1:3" ht="14.25" customHeight="1" thickBot="1">
      <c r="A17" s="232" t="s">
        <v>814</v>
      </c>
      <c r="B17" s="233"/>
      <c r="C17" s="240">
        <f>C6+C11-C16</f>
        <v>0</v>
      </c>
    </row>
  </sheetData>
  <sheetProtection sheet="1" objects="1" scenarios="1"/>
  <mergeCells count="2">
    <mergeCell ref="A7:A11"/>
    <mergeCell ref="A12:A16"/>
  </mergeCells>
  <printOptions/>
  <pageMargins left="0.75" right="0.75" top="1" bottom="1" header="0.4921259845" footer="0.4921259845"/>
  <pageSetup horizontalDpi="600" verticalDpi="600" orientation="portrait" paperSize="9" r:id="rId1"/>
  <ignoredErrors>
    <ignoredError sqref="C11" formulaRange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2"/>
  </sheetPr>
  <dimension ref="A1:J43"/>
  <sheetViews>
    <sheetView workbookViewId="0" topLeftCell="A1">
      <selection activeCell="D8" sqref="D8"/>
    </sheetView>
  </sheetViews>
  <sheetFormatPr defaultColWidth="9.33203125" defaultRowHeight="10.5"/>
  <cols>
    <col min="1" max="1" width="4.33203125" style="2" customWidth="1"/>
    <col min="2" max="2" width="5" style="2" customWidth="1"/>
    <col min="3" max="3" width="46.16015625" style="2" customWidth="1"/>
    <col min="4" max="4" width="19.16015625" style="2" customWidth="1"/>
    <col min="5" max="16384" width="9.33203125" style="2" customWidth="1"/>
  </cols>
  <sheetData>
    <row r="1" spans="1:3" ht="10.5">
      <c r="A1" s="241" t="s">
        <v>543</v>
      </c>
      <c r="C1" s="9"/>
    </row>
    <row r="2" spans="1:10" ht="10.5">
      <c r="A2" s="242"/>
      <c r="C2" s="242"/>
      <c r="D2" s="205"/>
      <c r="E2" s="205"/>
      <c r="F2" s="205"/>
      <c r="G2" s="205"/>
      <c r="H2" s="205"/>
      <c r="I2" s="205"/>
      <c r="J2" s="205"/>
    </row>
    <row r="3" spans="1:10" ht="10.5">
      <c r="A3" s="241" t="s">
        <v>504</v>
      </c>
      <c r="C3" s="9"/>
      <c r="D3" s="205"/>
      <c r="E3" s="205"/>
      <c r="F3" s="205"/>
      <c r="G3" s="205"/>
      <c r="H3" s="205"/>
      <c r="I3" s="205"/>
      <c r="J3" s="205"/>
    </row>
    <row r="4" spans="4:10" ht="13.5" customHeight="1">
      <c r="D4" s="3" t="s">
        <v>370</v>
      </c>
      <c r="E4" s="243"/>
      <c r="F4" s="243"/>
      <c r="G4" s="243"/>
      <c r="H4" s="244"/>
      <c r="I4" s="243"/>
      <c r="J4" s="243"/>
    </row>
    <row r="5" spans="1:10" ht="13.5" customHeight="1">
      <c r="A5" s="794" t="s">
        <v>815</v>
      </c>
      <c r="B5" s="795"/>
      <c r="C5" s="796"/>
      <c r="D5" s="245">
        <v>29602</v>
      </c>
      <c r="E5" s="243"/>
      <c r="F5" s="243"/>
      <c r="G5" s="243"/>
      <c r="H5" s="244"/>
      <c r="I5" s="243"/>
      <c r="J5" s="243"/>
    </row>
    <row r="6" spans="4:10" ht="3.75" customHeight="1">
      <c r="D6" s="246"/>
      <c r="E6" s="243"/>
      <c r="F6" s="243"/>
      <c r="G6" s="243"/>
      <c r="H6" s="244"/>
      <c r="I6" s="243"/>
      <c r="J6" s="243"/>
    </row>
    <row r="7" spans="1:10" ht="14.25" customHeight="1">
      <c r="A7" s="798" t="s">
        <v>513</v>
      </c>
      <c r="B7" s="792" t="s">
        <v>526</v>
      </c>
      <c r="C7" s="793"/>
      <c r="D7" s="247">
        <v>11144</v>
      </c>
      <c r="E7" s="243"/>
      <c r="F7" s="243"/>
      <c r="G7" s="243"/>
      <c r="H7" s="244"/>
      <c r="I7" s="243"/>
      <c r="J7" s="243"/>
    </row>
    <row r="8" spans="1:10" ht="14.25" customHeight="1">
      <c r="A8" s="799"/>
      <c r="B8" s="792" t="s">
        <v>527</v>
      </c>
      <c r="C8" s="793"/>
      <c r="D8" s="247"/>
      <c r="E8" s="243"/>
      <c r="F8" s="243"/>
      <c r="G8" s="243"/>
      <c r="H8" s="244"/>
      <c r="I8" s="243"/>
      <c r="J8" s="243"/>
    </row>
    <row r="9" spans="1:10" ht="14.25" customHeight="1">
      <c r="A9" s="799"/>
      <c r="B9" s="792" t="s">
        <v>544</v>
      </c>
      <c r="C9" s="793"/>
      <c r="D9" s="247"/>
      <c r="E9" s="243"/>
      <c r="F9" s="243"/>
      <c r="G9" s="243"/>
      <c r="H9" s="244"/>
      <c r="I9" s="243"/>
      <c r="J9" s="243"/>
    </row>
    <row r="10" spans="1:10" ht="14.25" customHeight="1">
      <c r="A10" s="799"/>
      <c r="B10" s="792" t="s">
        <v>545</v>
      </c>
      <c r="C10" s="793"/>
      <c r="D10" s="247"/>
      <c r="E10" s="243"/>
      <c r="F10" s="243"/>
      <c r="G10" s="243"/>
      <c r="H10" s="244"/>
      <c r="I10" s="243"/>
      <c r="J10" s="243"/>
    </row>
    <row r="11" spans="1:10" ht="14.25" customHeight="1">
      <c r="A11" s="799"/>
      <c r="B11" s="792" t="s">
        <v>546</v>
      </c>
      <c r="C11" s="793"/>
      <c r="D11" s="247"/>
      <c r="E11" s="243"/>
      <c r="F11" s="243"/>
      <c r="G11" s="243"/>
      <c r="H11" s="244"/>
      <c r="I11" s="243"/>
      <c r="J11" s="243"/>
    </row>
    <row r="12" spans="1:10" ht="14.25" customHeight="1">
      <c r="A12" s="799"/>
      <c r="B12" s="792" t="s">
        <v>528</v>
      </c>
      <c r="C12" s="793"/>
      <c r="D12" s="247"/>
      <c r="E12" s="243"/>
      <c r="F12" s="243"/>
      <c r="G12" s="243"/>
      <c r="H12" s="244"/>
      <c r="I12" s="243"/>
      <c r="J12" s="243"/>
    </row>
    <row r="13" spans="1:10" ht="14.25" customHeight="1">
      <c r="A13" s="799"/>
      <c r="B13" s="805" t="s">
        <v>529</v>
      </c>
      <c r="C13" s="793"/>
      <c r="D13" s="248">
        <f>SUM(D14:D16)</f>
        <v>0</v>
      </c>
      <c r="E13" s="243"/>
      <c r="F13" s="243"/>
      <c r="G13" s="243"/>
      <c r="H13" s="244"/>
      <c r="I13" s="243"/>
      <c r="J13" s="243"/>
    </row>
    <row r="14" spans="1:10" ht="14.25" customHeight="1">
      <c r="A14" s="799"/>
      <c r="B14" s="789" t="s">
        <v>391</v>
      </c>
      <c r="C14" s="249"/>
      <c r="D14" s="247"/>
      <c r="E14" s="243"/>
      <c r="F14" s="243"/>
      <c r="G14" s="243"/>
      <c r="H14" s="244"/>
      <c r="I14" s="243"/>
      <c r="J14" s="243"/>
    </row>
    <row r="15" spans="1:10" ht="14.25" customHeight="1">
      <c r="A15" s="799"/>
      <c r="B15" s="790"/>
      <c r="C15" s="249"/>
      <c r="D15" s="247"/>
      <c r="E15" s="243"/>
      <c r="F15" s="243"/>
      <c r="G15" s="243"/>
      <c r="H15" s="244"/>
      <c r="I15" s="243"/>
      <c r="J15" s="243"/>
    </row>
    <row r="16" spans="1:10" ht="14.25" customHeight="1">
      <c r="A16" s="799"/>
      <c r="B16" s="791"/>
      <c r="C16" s="249"/>
      <c r="D16" s="247"/>
      <c r="E16" s="243"/>
      <c r="F16" s="243"/>
      <c r="G16" s="243"/>
      <c r="H16" s="244"/>
      <c r="I16" s="243"/>
      <c r="J16" s="243"/>
    </row>
    <row r="17" spans="1:10" ht="14.25" customHeight="1">
      <c r="A17" s="799"/>
      <c r="B17" s="792" t="s">
        <v>547</v>
      </c>
      <c r="C17" s="793"/>
      <c r="D17" s="248">
        <f>SUM(D18:D20)</f>
        <v>0</v>
      </c>
      <c r="E17" s="243"/>
      <c r="F17" s="243"/>
      <c r="G17" s="243"/>
      <c r="H17" s="244"/>
      <c r="I17" s="243"/>
      <c r="J17" s="243"/>
    </row>
    <row r="18" spans="1:10" ht="14.25" customHeight="1">
      <c r="A18" s="799"/>
      <c r="B18" s="789" t="s">
        <v>391</v>
      </c>
      <c r="C18" s="250" t="s">
        <v>530</v>
      </c>
      <c r="D18" s="247"/>
      <c r="E18" s="243"/>
      <c r="F18" s="243"/>
      <c r="G18" s="243"/>
      <c r="H18" s="244"/>
      <c r="I18" s="243"/>
      <c r="J18" s="243"/>
    </row>
    <row r="19" spans="1:10" ht="14.25" customHeight="1">
      <c r="A19" s="799"/>
      <c r="B19" s="790"/>
      <c r="C19" s="250" t="s">
        <v>531</v>
      </c>
      <c r="D19" s="247"/>
      <c r="E19" s="243"/>
      <c r="F19" s="243"/>
      <c r="G19" s="243"/>
      <c r="H19" s="244"/>
      <c r="I19" s="243"/>
      <c r="J19" s="243"/>
    </row>
    <row r="20" spans="1:10" ht="14.25" customHeight="1">
      <c r="A20" s="799"/>
      <c r="B20" s="791"/>
      <c r="C20" s="250" t="s">
        <v>532</v>
      </c>
      <c r="D20" s="247"/>
      <c r="E20" s="243"/>
      <c r="F20" s="243"/>
      <c r="G20" s="243"/>
      <c r="H20" s="244"/>
      <c r="I20" s="243"/>
      <c r="J20" s="243"/>
    </row>
    <row r="21" spans="1:10" ht="14.25" customHeight="1">
      <c r="A21" s="800"/>
      <c r="B21" s="797" t="s">
        <v>518</v>
      </c>
      <c r="C21" s="797"/>
      <c r="D21" s="251">
        <f>SUM(D7:D13)+D17</f>
        <v>11144</v>
      </c>
      <c r="E21" s="243"/>
      <c r="F21" s="243"/>
      <c r="G21" s="243"/>
      <c r="H21" s="243"/>
      <c r="I21" s="243"/>
      <c r="J21" s="243"/>
    </row>
    <row r="22" spans="4:10" ht="3.75" customHeight="1">
      <c r="D22" s="246"/>
      <c r="E22" s="243"/>
      <c r="F22" s="243"/>
      <c r="G22" s="243"/>
      <c r="H22" s="244"/>
      <c r="I22" s="243"/>
      <c r="J22" s="243"/>
    </row>
    <row r="23" spans="1:10" ht="14.25" customHeight="1">
      <c r="A23" s="798" t="s">
        <v>519</v>
      </c>
      <c r="B23" s="801" t="s">
        <v>533</v>
      </c>
      <c r="C23" s="802"/>
      <c r="D23" s="251">
        <f>SUM(D24:D29)</f>
        <v>24291</v>
      </c>
      <c r="E23" s="243"/>
      <c r="F23" s="243"/>
      <c r="G23" s="243"/>
      <c r="H23" s="243"/>
      <c r="I23" s="243"/>
      <c r="J23" s="243"/>
    </row>
    <row r="24" spans="1:10" ht="14.25" customHeight="1">
      <c r="A24" s="799"/>
      <c r="B24" s="789" t="s">
        <v>534</v>
      </c>
      <c r="C24" s="252" t="s">
        <v>535</v>
      </c>
      <c r="D24" s="247">
        <v>23316</v>
      </c>
      <c r="E24" s="243"/>
      <c r="F24" s="243"/>
      <c r="G24" s="243"/>
      <c r="H24" s="243"/>
      <c r="I24" s="243"/>
      <c r="J24" s="243"/>
    </row>
    <row r="25" spans="1:10" ht="14.25" customHeight="1">
      <c r="A25" s="799"/>
      <c r="B25" s="790"/>
      <c r="C25" s="252" t="s">
        <v>536</v>
      </c>
      <c r="D25" s="247">
        <v>975</v>
      </c>
      <c r="E25" s="243"/>
      <c r="F25" s="243"/>
      <c r="G25" s="243"/>
      <c r="H25" s="243"/>
      <c r="I25" s="243"/>
      <c r="J25" s="243"/>
    </row>
    <row r="26" spans="1:10" ht="14.25" customHeight="1">
      <c r="A26" s="799"/>
      <c r="B26" s="790"/>
      <c r="C26" s="252" t="s">
        <v>537</v>
      </c>
      <c r="D26" s="247"/>
      <c r="E26" s="243"/>
      <c r="F26" s="243"/>
      <c r="G26" s="243"/>
      <c r="H26" s="243"/>
      <c r="I26" s="243"/>
      <c r="J26" s="243"/>
    </row>
    <row r="27" spans="1:10" ht="14.25" customHeight="1">
      <c r="A27" s="799"/>
      <c r="B27" s="790"/>
      <c r="C27" s="253"/>
      <c r="D27" s="247"/>
      <c r="E27" s="243"/>
      <c r="F27" s="243"/>
      <c r="G27" s="243"/>
      <c r="H27" s="243"/>
      <c r="I27" s="243"/>
      <c r="J27" s="243"/>
    </row>
    <row r="28" spans="1:10" ht="14.25" customHeight="1">
      <c r="A28" s="799"/>
      <c r="B28" s="790"/>
      <c r="C28" s="253"/>
      <c r="D28" s="247"/>
      <c r="E28" s="243"/>
      <c r="F28" s="243"/>
      <c r="G28" s="243"/>
      <c r="H28" s="243"/>
      <c r="I28" s="243"/>
      <c r="J28" s="243"/>
    </row>
    <row r="29" spans="1:10" ht="14.25" customHeight="1">
      <c r="A29" s="799"/>
      <c r="B29" s="791"/>
      <c r="C29" s="253"/>
      <c r="D29" s="247"/>
      <c r="E29" s="243"/>
      <c r="F29" s="243"/>
      <c r="G29" s="243"/>
      <c r="H29" s="243"/>
      <c r="I29" s="243"/>
      <c r="J29" s="243"/>
    </row>
    <row r="30" spans="1:10" ht="14.25" customHeight="1">
      <c r="A30" s="799"/>
      <c r="B30" s="801" t="s">
        <v>538</v>
      </c>
      <c r="C30" s="802"/>
      <c r="D30" s="251">
        <f>SUM(D31:D35)</f>
        <v>0</v>
      </c>
      <c r="E30" s="243"/>
      <c r="F30" s="243"/>
      <c r="G30" s="243"/>
      <c r="H30" s="243"/>
      <c r="I30" s="243"/>
      <c r="J30" s="243"/>
    </row>
    <row r="31" spans="1:10" ht="14.25" customHeight="1">
      <c r="A31" s="799"/>
      <c r="B31" s="789" t="s">
        <v>534</v>
      </c>
      <c r="C31" s="252" t="s">
        <v>539</v>
      </c>
      <c r="D31" s="247"/>
      <c r="E31" s="243"/>
      <c r="F31" s="243"/>
      <c r="G31" s="243"/>
      <c r="H31" s="243"/>
      <c r="I31" s="243"/>
      <c r="J31" s="243"/>
    </row>
    <row r="32" spans="1:10" ht="14.25" customHeight="1">
      <c r="A32" s="799"/>
      <c r="B32" s="790"/>
      <c r="C32" s="252" t="s">
        <v>540</v>
      </c>
      <c r="D32" s="247"/>
      <c r="E32" s="243"/>
      <c r="F32" s="243"/>
      <c r="G32" s="243"/>
      <c r="H32" s="243"/>
      <c r="I32" s="243"/>
      <c r="J32" s="243"/>
    </row>
    <row r="33" spans="1:10" ht="14.25" customHeight="1">
      <c r="A33" s="799"/>
      <c r="B33" s="790"/>
      <c r="C33" s="249"/>
      <c r="D33" s="247"/>
      <c r="E33" s="243"/>
      <c r="F33" s="243"/>
      <c r="G33" s="243"/>
      <c r="H33" s="243"/>
      <c r="I33" s="243"/>
      <c r="J33" s="243"/>
    </row>
    <row r="34" spans="1:10" ht="14.25" customHeight="1">
      <c r="A34" s="799"/>
      <c r="B34" s="790"/>
      <c r="C34" s="254"/>
      <c r="D34" s="247"/>
      <c r="E34" s="243"/>
      <c r="F34" s="243"/>
      <c r="G34" s="243"/>
      <c r="H34" s="243"/>
      <c r="I34" s="243"/>
      <c r="J34" s="243"/>
    </row>
    <row r="35" spans="1:10" ht="14.25" customHeight="1">
      <c r="A35" s="799"/>
      <c r="B35" s="791"/>
      <c r="C35" s="254"/>
      <c r="D35" s="247"/>
      <c r="E35" s="243"/>
      <c r="F35" s="243"/>
      <c r="G35" s="243"/>
      <c r="H35" s="243"/>
      <c r="I35" s="243"/>
      <c r="J35" s="243"/>
    </row>
    <row r="36" spans="1:10" ht="14.25" customHeight="1">
      <c r="A36" s="799"/>
      <c r="B36" s="792" t="s">
        <v>548</v>
      </c>
      <c r="C36" s="793"/>
      <c r="D36" s="255">
        <f>SUM(D37:D38)</f>
        <v>0</v>
      </c>
      <c r="E36" s="243"/>
      <c r="F36" s="243"/>
      <c r="G36" s="243"/>
      <c r="H36" s="243"/>
      <c r="I36" s="243"/>
      <c r="J36" s="243"/>
    </row>
    <row r="37" spans="1:10" ht="14.25" customHeight="1">
      <c r="A37" s="799"/>
      <c r="B37" s="803" t="s">
        <v>534</v>
      </c>
      <c r="C37" s="256" t="s">
        <v>541</v>
      </c>
      <c r="D37" s="247"/>
      <c r="E37" s="243"/>
      <c r="F37" s="243"/>
      <c r="G37" s="243"/>
      <c r="H37" s="243"/>
      <c r="I37" s="243"/>
      <c r="J37" s="243"/>
    </row>
    <row r="38" spans="1:10" ht="14.25" customHeight="1">
      <c r="A38" s="799"/>
      <c r="B38" s="804"/>
      <c r="C38" s="256" t="s">
        <v>542</v>
      </c>
      <c r="D38" s="247"/>
      <c r="E38" s="243"/>
      <c r="F38" s="243"/>
      <c r="G38" s="243"/>
      <c r="H38" s="243"/>
      <c r="I38" s="243"/>
      <c r="J38" s="243"/>
    </row>
    <row r="39" spans="1:10" ht="14.25" customHeight="1">
      <c r="A39" s="800"/>
      <c r="B39" s="802" t="s">
        <v>524</v>
      </c>
      <c r="C39" s="802"/>
      <c r="D39" s="251">
        <f>D23+D30+D36</f>
        <v>24291</v>
      </c>
      <c r="E39" s="243"/>
      <c r="F39" s="243"/>
      <c r="G39" s="243"/>
      <c r="H39" s="243"/>
      <c r="I39" s="243"/>
      <c r="J39" s="243"/>
    </row>
    <row r="40" spans="4:10" ht="3.75" customHeight="1">
      <c r="D40" s="246"/>
      <c r="E40" s="243"/>
      <c r="F40" s="243"/>
      <c r="G40" s="243"/>
      <c r="H40" s="244"/>
      <c r="I40" s="243"/>
      <c r="J40" s="243"/>
    </row>
    <row r="41" spans="1:10" ht="15" customHeight="1">
      <c r="A41" s="794" t="s">
        <v>816</v>
      </c>
      <c r="B41" s="795"/>
      <c r="C41" s="796"/>
      <c r="D41" s="251">
        <f>D5+D21-D39</f>
        <v>16455</v>
      </c>
      <c r="E41" s="218"/>
      <c r="F41" s="218"/>
      <c r="G41" s="218"/>
      <c r="H41" s="218"/>
      <c r="I41" s="218"/>
      <c r="J41" s="218"/>
    </row>
    <row r="42" spans="3:10" ht="10.5">
      <c r="C42" s="257"/>
      <c r="D42" s="258"/>
      <c r="E42" s="218"/>
      <c r="F42" s="218"/>
      <c r="G42" s="218"/>
      <c r="H42" s="218"/>
      <c r="I42" s="218"/>
      <c r="J42" s="218"/>
    </row>
    <row r="43" spans="2:10" ht="10.5">
      <c r="B43" s="257"/>
      <c r="C43" s="257"/>
      <c r="D43" s="258"/>
      <c r="E43" s="218"/>
      <c r="F43" s="218"/>
      <c r="G43" s="218"/>
      <c r="H43" s="218"/>
      <c r="I43" s="218"/>
      <c r="J43" s="218"/>
    </row>
  </sheetData>
  <sheetProtection sheet="1" objects="1" scenarios="1"/>
  <mergeCells count="22">
    <mergeCell ref="A5:C5"/>
    <mergeCell ref="A7:A21"/>
    <mergeCell ref="B7:C7"/>
    <mergeCell ref="B8:C8"/>
    <mergeCell ref="B9:C9"/>
    <mergeCell ref="B12:C12"/>
    <mergeCell ref="B13:C13"/>
    <mergeCell ref="B14:B16"/>
    <mergeCell ref="A41:C41"/>
    <mergeCell ref="B10:C10"/>
    <mergeCell ref="B11:C11"/>
    <mergeCell ref="B21:C21"/>
    <mergeCell ref="A23:A39"/>
    <mergeCell ref="B23:C23"/>
    <mergeCell ref="B24:B29"/>
    <mergeCell ref="B30:C30"/>
    <mergeCell ref="B37:B38"/>
    <mergeCell ref="B39:C39"/>
    <mergeCell ref="B31:B35"/>
    <mergeCell ref="B36:C36"/>
    <mergeCell ref="B17:C17"/>
    <mergeCell ref="B18:B20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2"/>
  </sheetPr>
  <dimension ref="A1:G11"/>
  <sheetViews>
    <sheetView workbookViewId="0" topLeftCell="A1">
      <selection activeCell="C5" sqref="C5"/>
    </sheetView>
  </sheetViews>
  <sheetFormatPr defaultColWidth="9.33203125" defaultRowHeight="10.5"/>
  <cols>
    <col min="1" max="1" width="3.66015625" style="2" customWidth="1"/>
    <col min="2" max="2" width="67.33203125" style="2" customWidth="1"/>
    <col min="3" max="3" width="12" style="2" customWidth="1"/>
    <col min="4" max="4" width="65.83203125" style="2" customWidth="1"/>
    <col min="5" max="5" width="9.33203125" style="2" customWidth="1"/>
    <col min="6" max="6" width="20.5" style="2" customWidth="1"/>
    <col min="7" max="16384" width="9.33203125" style="2" customWidth="1"/>
  </cols>
  <sheetData>
    <row r="1" ht="12" customHeight="1">
      <c r="A1" s="1" t="s">
        <v>550</v>
      </c>
    </row>
    <row r="2" ht="12" customHeight="1">
      <c r="A2" s="1"/>
    </row>
    <row r="3" spans="1:3" ht="12" customHeight="1">
      <c r="A3" s="1" t="s">
        <v>549</v>
      </c>
      <c r="C3" s="259"/>
    </row>
    <row r="4" spans="1:3" ht="12" customHeight="1" thickBot="1">
      <c r="A4" s="1"/>
      <c r="C4" s="3" t="s">
        <v>370</v>
      </c>
    </row>
    <row r="5" spans="1:3" s="1" customFormat="1" ht="12" customHeight="1" thickBot="1">
      <c r="A5" s="806" t="s">
        <v>813</v>
      </c>
      <c r="B5" s="807"/>
      <c r="C5" s="579">
        <v>1776</v>
      </c>
    </row>
    <row r="6" spans="1:7" s="1" customFormat="1" ht="12" customHeight="1" thickBot="1">
      <c r="A6" s="808" t="s">
        <v>817</v>
      </c>
      <c r="B6" s="807"/>
      <c r="C6" s="575">
        <f>SUM(C7:C9)</f>
        <v>3139</v>
      </c>
      <c r="D6" s="262"/>
      <c r="E6" s="263"/>
      <c r="F6" s="264"/>
      <c r="G6" s="263"/>
    </row>
    <row r="7" spans="1:7" ht="12" customHeight="1">
      <c r="A7" s="789" t="s">
        <v>391</v>
      </c>
      <c r="B7" s="573" t="s">
        <v>818</v>
      </c>
      <c r="C7" s="574"/>
      <c r="D7" s="267"/>
      <c r="E7" s="268"/>
      <c r="F7" s="269"/>
      <c r="G7" s="268"/>
    </row>
    <row r="8" spans="1:7" ht="12" customHeight="1">
      <c r="A8" s="790"/>
      <c r="B8" s="265" t="s">
        <v>819</v>
      </c>
      <c r="C8" s="266">
        <v>3139</v>
      </c>
      <c r="D8" s="267"/>
      <c r="E8" s="268"/>
      <c r="F8" s="269"/>
      <c r="G8" s="268"/>
    </row>
    <row r="9" spans="1:7" ht="12" customHeight="1" thickBot="1">
      <c r="A9" s="791"/>
      <c r="B9" s="2" t="s">
        <v>820</v>
      </c>
      <c r="C9" s="576"/>
      <c r="D9" s="267"/>
      <c r="E9" s="268"/>
      <c r="F9" s="269"/>
      <c r="G9" s="268"/>
    </row>
    <row r="10" spans="1:7" s="1" customFormat="1" ht="12" customHeight="1" thickBot="1">
      <c r="A10" s="808" t="s">
        <v>821</v>
      </c>
      <c r="B10" s="807"/>
      <c r="C10" s="577">
        <v>2943</v>
      </c>
      <c r="D10" s="262"/>
      <c r="E10" s="263"/>
      <c r="F10" s="264"/>
      <c r="G10" s="263"/>
    </row>
    <row r="11" spans="1:7" s="1" customFormat="1" ht="12" customHeight="1" thickBot="1">
      <c r="A11" s="808" t="s">
        <v>822</v>
      </c>
      <c r="B11" s="807"/>
      <c r="C11" s="578">
        <f>C5+C6-C10</f>
        <v>1972</v>
      </c>
      <c r="D11" s="262"/>
      <c r="E11" s="263"/>
      <c r="F11" s="264"/>
      <c r="G11" s="263"/>
    </row>
  </sheetData>
  <sheetProtection sheet="1" objects="1" scenarios="1"/>
  <mergeCells count="5">
    <mergeCell ref="A5:B5"/>
    <mergeCell ref="A6:B6"/>
    <mergeCell ref="A10:B10"/>
    <mergeCell ref="A11:B11"/>
    <mergeCell ref="A7:A9"/>
  </mergeCells>
  <printOptions/>
  <pageMargins left="0.75" right="0.75" top="1" bottom="1" header="0.4921259845" footer="0.4921259845"/>
  <pageSetup horizontalDpi="600" verticalDpi="600" orientation="portrait" paperSize="9" r:id="rId1"/>
  <ignoredErrors>
    <ignoredError sqref="C6" formulaRange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2"/>
  </sheetPr>
  <dimension ref="A1:C16"/>
  <sheetViews>
    <sheetView workbookViewId="0" topLeftCell="A1">
      <selection activeCell="C8" sqref="C8"/>
    </sheetView>
  </sheetViews>
  <sheetFormatPr defaultColWidth="9.33203125" defaultRowHeight="10.5"/>
  <cols>
    <col min="1" max="1" width="5.16015625" style="12" customWidth="1"/>
    <col min="2" max="2" width="35.16015625" style="12" customWidth="1"/>
    <col min="3" max="3" width="15.16015625" style="12" customWidth="1"/>
    <col min="4" max="16384" width="9.33203125" style="12" customWidth="1"/>
  </cols>
  <sheetData>
    <row r="1" spans="1:2" ht="12" customHeight="1">
      <c r="A1" s="229" t="s">
        <v>551</v>
      </c>
      <c r="B1" s="230"/>
    </row>
    <row r="2" spans="1:2" ht="12" customHeight="1">
      <c r="A2" s="229"/>
      <c r="B2" s="230"/>
    </row>
    <row r="3" spans="1:2" ht="12" customHeight="1">
      <c r="A3" s="229" t="s">
        <v>552</v>
      </c>
      <c r="B3" s="230"/>
    </row>
    <row r="4" ht="12" customHeight="1">
      <c r="A4" s="11"/>
    </row>
    <row r="5" ht="12" customHeight="1" thickBot="1">
      <c r="C5" s="231" t="s">
        <v>370</v>
      </c>
    </row>
    <row r="6" spans="1:3" ht="14.25" customHeight="1" thickBot="1">
      <c r="A6" s="232" t="s">
        <v>813</v>
      </c>
      <c r="B6" s="233"/>
      <c r="C6" s="234">
        <v>0</v>
      </c>
    </row>
    <row r="7" spans="1:3" ht="14.25" customHeight="1">
      <c r="A7" s="786" t="s">
        <v>513</v>
      </c>
      <c r="B7" s="235" t="s">
        <v>514</v>
      </c>
      <c r="C7" s="236">
        <v>1896</v>
      </c>
    </row>
    <row r="8" spans="1:3" ht="14.25" customHeight="1">
      <c r="A8" s="787"/>
      <c r="B8" s="237" t="s">
        <v>553</v>
      </c>
      <c r="C8" s="238"/>
    </row>
    <row r="9" spans="1:3" ht="14.25" customHeight="1" thickBot="1">
      <c r="A9" s="787"/>
      <c r="B9" s="237" t="s">
        <v>517</v>
      </c>
      <c r="C9" s="238"/>
    </row>
    <row r="10" spans="1:3" ht="14.25" customHeight="1" thickBot="1">
      <c r="A10" s="788"/>
      <c r="B10" s="239" t="s">
        <v>518</v>
      </c>
      <c r="C10" s="240">
        <f>SUM(C7:C9)</f>
        <v>1896</v>
      </c>
    </row>
    <row r="11" spans="1:3" ht="14.25" customHeight="1">
      <c r="A11" s="786" t="s">
        <v>519</v>
      </c>
      <c r="B11" s="235" t="s">
        <v>554</v>
      </c>
      <c r="C11" s="236"/>
    </row>
    <row r="12" spans="1:3" ht="14.25" customHeight="1">
      <c r="A12" s="787"/>
      <c r="B12" s="237" t="s">
        <v>555</v>
      </c>
      <c r="C12" s="238"/>
    </row>
    <row r="13" spans="1:3" ht="14.25" customHeight="1">
      <c r="A13" s="787"/>
      <c r="B13" s="237" t="s">
        <v>521</v>
      </c>
      <c r="C13" s="238"/>
    </row>
    <row r="14" spans="1:3" ht="14.25" customHeight="1" thickBot="1">
      <c r="A14" s="787"/>
      <c r="B14" s="237" t="s">
        <v>523</v>
      </c>
      <c r="C14" s="238"/>
    </row>
    <row r="15" spans="1:3" ht="14.25" customHeight="1" thickBot="1">
      <c r="A15" s="788"/>
      <c r="B15" s="239" t="s">
        <v>524</v>
      </c>
      <c r="C15" s="240">
        <f>SUM(C11:C14)</f>
        <v>0</v>
      </c>
    </row>
    <row r="16" spans="1:3" ht="14.25" customHeight="1" thickBot="1">
      <c r="A16" s="232" t="s">
        <v>814</v>
      </c>
      <c r="B16" s="233"/>
      <c r="C16" s="240">
        <f>C6+C10-C15</f>
        <v>1896</v>
      </c>
    </row>
  </sheetData>
  <sheetProtection sheet="1" objects="1" scenarios="1"/>
  <mergeCells count="2">
    <mergeCell ref="A7:A10"/>
    <mergeCell ref="A11:A15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2"/>
  </sheetPr>
  <dimension ref="A1:K30"/>
  <sheetViews>
    <sheetView workbookViewId="0" topLeftCell="A1">
      <selection activeCell="D21" sqref="D21"/>
    </sheetView>
  </sheetViews>
  <sheetFormatPr defaultColWidth="9.33203125" defaultRowHeight="10.5"/>
  <cols>
    <col min="1" max="2" width="3.66015625" style="164" customWidth="1"/>
    <col min="3" max="3" width="93.16015625" style="164" customWidth="1"/>
    <col min="4" max="6" width="12.66015625" style="164" customWidth="1"/>
    <col min="7" max="7" width="65.83203125" style="164" customWidth="1"/>
    <col min="8" max="8" width="9.33203125" style="164" customWidth="1"/>
    <col min="9" max="9" width="20.5" style="164" customWidth="1"/>
    <col min="10" max="16384" width="9.33203125" style="164" customWidth="1"/>
  </cols>
  <sheetData>
    <row r="1" spans="1:2" ht="12" customHeight="1">
      <c r="A1" s="206" t="s">
        <v>565</v>
      </c>
      <c r="B1" s="206"/>
    </row>
    <row r="2" spans="1:2" ht="12" customHeight="1">
      <c r="A2" s="206"/>
      <c r="B2" s="206"/>
    </row>
    <row r="3" spans="1:6" ht="12" customHeight="1">
      <c r="A3" s="206" t="s">
        <v>507</v>
      </c>
      <c r="B3" s="206"/>
      <c r="F3" s="271"/>
    </row>
    <row r="4" spans="1:6" ht="12" customHeight="1">
      <c r="A4" s="206"/>
      <c r="B4" s="206"/>
      <c r="F4" s="184" t="s">
        <v>370</v>
      </c>
    </row>
    <row r="5" spans="1:6" ht="12" customHeight="1">
      <c r="A5" s="809" t="s">
        <v>444</v>
      </c>
      <c r="B5" s="810"/>
      <c r="C5" s="811"/>
      <c r="D5" s="272" t="s">
        <v>556</v>
      </c>
      <c r="E5" s="272" t="s">
        <v>557</v>
      </c>
      <c r="F5" s="272" t="s">
        <v>386</v>
      </c>
    </row>
    <row r="6" spans="1:6" ht="12" customHeight="1">
      <c r="A6" s="812" t="s">
        <v>558</v>
      </c>
      <c r="B6" s="273" t="s">
        <v>823</v>
      </c>
      <c r="C6" s="274"/>
      <c r="D6" s="261">
        <v>116</v>
      </c>
      <c r="E6" s="261"/>
      <c r="F6" s="275">
        <f>SUM(D6:E6)</f>
        <v>116</v>
      </c>
    </row>
    <row r="7" spans="1:6" ht="12" customHeight="1">
      <c r="A7" s="813"/>
      <c r="B7" s="273" t="s">
        <v>824</v>
      </c>
      <c r="C7" s="274"/>
      <c r="D7" s="261"/>
      <c r="E7" s="261"/>
      <c r="F7" s="275">
        <f>SUM(D7:E7)</f>
        <v>0</v>
      </c>
    </row>
    <row r="8" spans="1:10" ht="12" customHeight="1">
      <c r="A8" s="813"/>
      <c r="B8" s="273" t="s">
        <v>825</v>
      </c>
      <c r="C8" s="274"/>
      <c r="D8" s="261">
        <v>254</v>
      </c>
      <c r="E8" s="261"/>
      <c r="F8" s="275">
        <f>SUM(D8:E8)</f>
        <v>254</v>
      </c>
      <c r="G8" s="276"/>
      <c r="H8" s="277"/>
      <c r="I8" s="278"/>
      <c r="J8" s="277"/>
    </row>
    <row r="9" spans="1:10" ht="12" customHeight="1">
      <c r="A9" s="813"/>
      <c r="B9" s="273" t="s">
        <v>826</v>
      </c>
      <c r="C9" s="274"/>
      <c r="D9" s="261"/>
      <c r="E9" s="261"/>
      <c r="F9" s="275">
        <f>SUM(D9:E9)</f>
        <v>0</v>
      </c>
      <c r="G9" s="276"/>
      <c r="H9" s="277"/>
      <c r="I9" s="278"/>
      <c r="J9" s="277"/>
    </row>
    <row r="10" spans="1:10" ht="12" customHeight="1">
      <c r="A10" s="814"/>
      <c r="B10" s="815" t="s">
        <v>813</v>
      </c>
      <c r="C10" s="816"/>
      <c r="D10" s="260">
        <f>SUM(D6:D9)</f>
        <v>370</v>
      </c>
      <c r="E10" s="260">
        <f>SUM(E6:E9)</f>
        <v>0</v>
      </c>
      <c r="F10" s="260">
        <f>SUM(F6:F9)</f>
        <v>370</v>
      </c>
      <c r="G10" s="276"/>
      <c r="H10" s="277"/>
      <c r="I10" s="278"/>
      <c r="J10" s="277"/>
    </row>
    <row r="11" spans="1:6" ht="3.75" customHeight="1">
      <c r="A11" s="276"/>
      <c r="B11" s="276"/>
      <c r="D11" s="279"/>
      <c r="E11" s="279"/>
      <c r="F11" s="279"/>
    </row>
    <row r="12" spans="1:6" ht="12" customHeight="1">
      <c r="A12" s="818" t="s">
        <v>513</v>
      </c>
      <c r="B12" s="273" t="s">
        <v>561</v>
      </c>
      <c r="C12" s="274"/>
      <c r="D12" s="261"/>
      <c r="E12" s="261"/>
      <c r="F12" s="275">
        <f>SUM(D12:E12)</f>
        <v>0</v>
      </c>
    </row>
    <row r="13" spans="1:6" ht="12" customHeight="1">
      <c r="A13" s="819"/>
      <c r="B13" s="273" t="s">
        <v>562</v>
      </c>
      <c r="C13" s="274"/>
      <c r="D13" s="261"/>
      <c r="E13" s="261"/>
      <c r="F13" s="275">
        <f>SUM(D13:E13)</f>
        <v>0</v>
      </c>
    </row>
    <row r="14" spans="1:10" ht="12" customHeight="1">
      <c r="A14" s="819"/>
      <c r="B14" s="273" t="s">
        <v>563</v>
      </c>
      <c r="C14" s="274"/>
      <c r="D14" s="261">
        <v>58</v>
      </c>
      <c r="E14" s="261"/>
      <c r="F14" s="275">
        <f>SUM(D14:E14)</f>
        <v>58</v>
      </c>
      <c r="G14" s="276"/>
      <c r="H14" s="277"/>
      <c r="I14" s="278"/>
      <c r="J14" s="277"/>
    </row>
    <row r="15" spans="1:10" ht="12" customHeight="1">
      <c r="A15" s="819"/>
      <c r="B15" s="273" t="s">
        <v>564</v>
      </c>
      <c r="C15" s="274"/>
      <c r="D15" s="261"/>
      <c r="E15" s="261"/>
      <c r="F15" s="275">
        <f>SUM(D15:E15)</f>
        <v>0</v>
      </c>
      <c r="G15" s="276"/>
      <c r="H15" s="277"/>
      <c r="I15" s="278"/>
      <c r="J15" s="277"/>
    </row>
    <row r="16" spans="1:10" ht="12" customHeight="1">
      <c r="A16" s="820"/>
      <c r="B16" s="817" t="s">
        <v>559</v>
      </c>
      <c r="C16" s="816"/>
      <c r="D16" s="260">
        <f>SUM(D12:D15)</f>
        <v>58</v>
      </c>
      <c r="E16" s="260">
        <f>SUM(E12:E15)</f>
        <v>0</v>
      </c>
      <c r="F16" s="260">
        <f>SUM(F12:F15)</f>
        <v>58</v>
      </c>
      <c r="G16" s="276"/>
      <c r="H16" s="277"/>
      <c r="I16" s="278"/>
      <c r="J16" s="277"/>
    </row>
    <row r="17" spans="1:6" ht="3.75" customHeight="1">
      <c r="A17" s="276"/>
      <c r="B17" s="276"/>
      <c r="D17" s="279"/>
      <c r="E17" s="279"/>
      <c r="F17" s="279"/>
    </row>
    <row r="18" spans="1:6" ht="12" customHeight="1">
      <c r="A18" s="818" t="s">
        <v>519</v>
      </c>
      <c r="B18" s="273" t="s">
        <v>561</v>
      </c>
      <c r="C18" s="274"/>
      <c r="D18" s="261">
        <v>116</v>
      </c>
      <c r="E18" s="261"/>
      <c r="F18" s="275">
        <f>SUM(D18:E18)</f>
        <v>116</v>
      </c>
    </row>
    <row r="19" spans="1:6" ht="12" customHeight="1">
      <c r="A19" s="819"/>
      <c r="B19" s="273" t="s">
        <v>562</v>
      </c>
      <c r="C19" s="274"/>
      <c r="D19" s="261"/>
      <c r="E19" s="261"/>
      <c r="F19" s="275">
        <f>SUM(D19:E19)</f>
        <v>0</v>
      </c>
    </row>
    <row r="20" spans="1:10" ht="12" customHeight="1">
      <c r="A20" s="819"/>
      <c r="B20" s="273" t="s">
        <v>563</v>
      </c>
      <c r="C20" s="274"/>
      <c r="D20" s="261">
        <v>254</v>
      </c>
      <c r="E20" s="261"/>
      <c r="F20" s="275">
        <f>SUM(D20:E20)</f>
        <v>254</v>
      </c>
      <c r="G20" s="276"/>
      <c r="H20" s="277"/>
      <c r="I20" s="278"/>
      <c r="J20" s="277"/>
    </row>
    <row r="21" spans="1:10" ht="12" customHeight="1">
      <c r="A21" s="819"/>
      <c r="B21" s="273" t="s">
        <v>564</v>
      </c>
      <c r="C21" s="274"/>
      <c r="D21" s="261"/>
      <c r="E21" s="261"/>
      <c r="F21" s="275">
        <f>SUM(D21:E21)</f>
        <v>0</v>
      </c>
      <c r="G21" s="276"/>
      <c r="H21" s="277"/>
      <c r="I21" s="278"/>
      <c r="J21" s="277"/>
    </row>
    <row r="22" spans="1:10" ht="12" customHeight="1">
      <c r="A22" s="820"/>
      <c r="B22" s="817" t="s">
        <v>560</v>
      </c>
      <c r="C22" s="816"/>
      <c r="D22" s="260">
        <f>SUM(D18:D21)</f>
        <v>370</v>
      </c>
      <c r="E22" s="260">
        <f>SUM(E18:E21)</f>
        <v>0</v>
      </c>
      <c r="F22" s="260">
        <f>SUM(F18:F21)</f>
        <v>370</v>
      </c>
      <c r="G22" s="276"/>
      <c r="H22" s="277"/>
      <c r="I22" s="278"/>
      <c r="J22" s="277"/>
    </row>
    <row r="23" spans="1:6" ht="3.75" customHeight="1">
      <c r="A23" s="276"/>
      <c r="B23" s="276"/>
      <c r="D23" s="279"/>
      <c r="E23" s="279"/>
      <c r="F23" s="279"/>
    </row>
    <row r="24" spans="1:6" ht="12" customHeight="1">
      <c r="A24" s="812" t="s">
        <v>566</v>
      </c>
      <c r="B24" s="273" t="s">
        <v>561</v>
      </c>
      <c r="C24" s="274"/>
      <c r="D24" s="275">
        <f aca="true" t="shared" si="0" ref="D24:F25">D6+D12-D18</f>
        <v>0</v>
      </c>
      <c r="E24" s="275">
        <f t="shared" si="0"/>
        <v>0</v>
      </c>
      <c r="F24" s="275">
        <f t="shared" si="0"/>
        <v>0</v>
      </c>
    </row>
    <row r="25" spans="1:6" ht="12" customHeight="1">
      <c r="A25" s="813"/>
      <c r="B25" s="273" t="s">
        <v>562</v>
      </c>
      <c r="C25" s="274"/>
      <c r="D25" s="275">
        <f t="shared" si="0"/>
        <v>0</v>
      </c>
      <c r="E25" s="275">
        <f t="shared" si="0"/>
        <v>0</v>
      </c>
      <c r="F25" s="275">
        <f t="shared" si="0"/>
        <v>0</v>
      </c>
    </row>
    <row r="26" spans="1:10" ht="12" customHeight="1">
      <c r="A26" s="813"/>
      <c r="B26" s="273" t="s">
        <v>563</v>
      </c>
      <c r="C26" s="274"/>
      <c r="D26" s="275">
        <f aca="true" t="shared" si="1" ref="D26:F27">D8+D14-D20</f>
        <v>58</v>
      </c>
      <c r="E26" s="275">
        <f t="shared" si="1"/>
        <v>0</v>
      </c>
      <c r="F26" s="275">
        <f t="shared" si="1"/>
        <v>58</v>
      </c>
      <c r="G26" s="276"/>
      <c r="H26" s="277"/>
      <c r="I26" s="278"/>
      <c r="J26" s="277"/>
    </row>
    <row r="27" spans="1:10" ht="12" customHeight="1">
      <c r="A27" s="813"/>
      <c r="B27" s="273" t="s">
        <v>564</v>
      </c>
      <c r="C27" s="274"/>
      <c r="D27" s="275">
        <f t="shared" si="1"/>
        <v>0</v>
      </c>
      <c r="E27" s="275">
        <f t="shared" si="1"/>
        <v>0</v>
      </c>
      <c r="F27" s="275">
        <f t="shared" si="1"/>
        <v>0</v>
      </c>
      <c r="G27" s="276"/>
      <c r="H27" s="277"/>
      <c r="I27" s="278"/>
      <c r="J27" s="277"/>
    </row>
    <row r="28" spans="1:10" ht="12" customHeight="1">
      <c r="A28" s="814"/>
      <c r="B28" s="817" t="s">
        <v>814</v>
      </c>
      <c r="C28" s="816"/>
      <c r="D28" s="260">
        <f>SUM(D24:D27)</f>
        <v>58</v>
      </c>
      <c r="E28" s="260">
        <f>SUM(E24:E27)</f>
        <v>0</v>
      </c>
      <c r="F28" s="260">
        <f>SUM(F24:F27)</f>
        <v>58</v>
      </c>
      <c r="G28" s="276"/>
      <c r="H28" s="277"/>
      <c r="I28" s="278"/>
      <c r="J28" s="277"/>
    </row>
    <row r="29" spans="1:11" ht="10.5">
      <c r="A29" s="280"/>
      <c r="B29" s="280"/>
      <c r="C29" s="281"/>
      <c r="D29" s="281"/>
      <c r="E29" s="281"/>
      <c r="F29" s="280"/>
      <c r="G29" s="280"/>
      <c r="H29" s="280"/>
      <c r="I29" s="280"/>
      <c r="J29" s="280"/>
      <c r="K29" s="281"/>
    </row>
    <row r="30" spans="1:11" ht="10.5">
      <c r="A30" s="280"/>
      <c r="B30" s="280"/>
      <c r="C30" s="281"/>
      <c r="D30" s="281"/>
      <c r="E30" s="281"/>
      <c r="F30" s="281"/>
      <c r="G30" s="281"/>
      <c r="H30" s="281"/>
      <c r="I30" s="281"/>
      <c r="J30" s="280"/>
      <c r="K30" s="281"/>
    </row>
  </sheetData>
  <sheetProtection sheet="1" objects="1" scenarios="1"/>
  <mergeCells count="9">
    <mergeCell ref="A5:C5"/>
    <mergeCell ref="A6:A10"/>
    <mergeCell ref="B10:C10"/>
    <mergeCell ref="B28:C28"/>
    <mergeCell ref="A24:A28"/>
    <mergeCell ref="B16:C16"/>
    <mergeCell ref="B22:C22"/>
    <mergeCell ref="A12:A16"/>
    <mergeCell ref="A18:A22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2"/>
  </sheetPr>
  <dimension ref="A1:F16"/>
  <sheetViews>
    <sheetView workbookViewId="0" topLeftCell="A1">
      <selection activeCell="C9" sqref="C9"/>
    </sheetView>
  </sheetViews>
  <sheetFormatPr defaultColWidth="9.33203125" defaultRowHeight="10.5"/>
  <cols>
    <col min="1" max="1" width="9.5" style="164" customWidth="1"/>
    <col min="2" max="2" width="69.83203125" style="164" customWidth="1"/>
    <col min="3" max="3" width="12.5" style="164" customWidth="1"/>
    <col min="4" max="4" width="20.5" style="164" customWidth="1"/>
    <col min="5" max="16384" width="9.33203125" style="164" customWidth="1"/>
  </cols>
  <sheetData>
    <row r="1" ht="13.5" customHeight="1">
      <c r="A1" s="206" t="s">
        <v>572</v>
      </c>
    </row>
    <row r="2" ht="13.5" customHeight="1">
      <c r="A2" s="206"/>
    </row>
    <row r="3" ht="13.5" customHeight="1">
      <c r="A3" s="206" t="s">
        <v>568</v>
      </c>
    </row>
    <row r="4" ht="13.5" customHeight="1"/>
    <row r="5" ht="13.5" customHeight="1">
      <c r="C5" s="271"/>
    </row>
    <row r="6" ht="13.5" customHeight="1" thickBot="1">
      <c r="C6" s="184" t="s">
        <v>370</v>
      </c>
    </row>
    <row r="7" spans="1:3" s="206" customFormat="1" ht="13.5" customHeight="1" thickBot="1">
      <c r="A7" s="282" t="s">
        <v>813</v>
      </c>
      <c r="B7" s="282"/>
      <c r="C7" s="234">
        <v>1597</v>
      </c>
    </row>
    <row r="8" spans="1:5" ht="13.5" customHeight="1" thickBot="1">
      <c r="A8" s="283" t="s">
        <v>513</v>
      </c>
      <c r="B8" s="284" t="s">
        <v>569</v>
      </c>
      <c r="C8" s="285">
        <v>925</v>
      </c>
      <c r="D8" s="278"/>
      <c r="E8" s="277"/>
    </row>
    <row r="9" spans="1:6" ht="13.5" customHeight="1">
      <c r="A9" s="821" t="s">
        <v>519</v>
      </c>
      <c r="B9" s="286" t="s">
        <v>570</v>
      </c>
      <c r="C9" s="236">
        <v>516</v>
      </c>
      <c r="D9" s="287"/>
      <c r="E9" s="287"/>
      <c r="F9" s="287"/>
    </row>
    <row r="10" spans="1:6" ht="13.5" customHeight="1">
      <c r="A10" s="822"/>
      <c r="B10" s="291" t="s">
        <v>571</v>
      </c>
      <c r="C10" s="292">
        <v>26</v>
      </c>
      <c r="D10" s="287"/>
      <c r="E10" s="287"/>
      <c r="F10" s="287"/>
    </row>
    <row r="11" spans="1:6" ht="13.5" customHeight="1">
      <c r="A11" s="822"/>
      <c r="B11" s="291" t="s">
        <v>573</v>
      </c>
      <c r="C11" s="292"/>
      <c r="D11" s="287"/>
      <c r="E11" s="287"/>
      <c r="F11" s="287"/>
    </row>
    <row r="12" spans="1:6" ht="13.5" customHeight="1" thickBot="1">
      <c r="A12" s="823"/>
      <c r="B12" s="288" t="s">
        <v>574</v>
      </c>
      <c r="C12" s="238"/>
      <c r="D12" s="280"/>
      <c r="E12" s="280"/>
      <c r="F12" s="281"/>
    </row>
    <row r="13" spans="1:6" ht="13.5" customHeight="1" thickBot="1">
      <c r="A13" s="824"/>
      <c r="B13" s="282" t="s">
        <v>524</v>
      </c>
      <c r="C13" s="240">
        <f>SUM(C9:C12)</f>
        <v>542</v>
      </c>
      <c r="D13" s="289"/>
      <c r="E13" s="289"/>
      <c r="F13" s="289"/>
    </row>
    <row r="14" spans="1:6" ht="13.5" customHeight="1" thickBot="1">
      <c r="A14" s="232" t="s">
        <v>814</v>
      </c>
      <c r="B14" s="290"/>
      <c r="C14" s="240">
        <f>C7+C8-C13</f>
        <v>1980</v>
      </c>
      <c r="D14" s="287"/>
      <c r="E14" s="287"/>
      <c r="F14" s="287"/>
    </row>
    <row r="15" spans="1:6" ht="10.5">
      <c r="A15" s="287"/>
      <c r="B15" s="287"/>
      <c r="C15" s="287"/>
      <c r="D15" s="287"/>
      <c r="E15" s="287"/>
      <c r="F15" s="287"/>
    </row>
    <row r="16" spans="1:6" ht="10.5">
      <c r="A16" s="287"/>
      <c r="B16" s="287"/>
      <c r="C16" s="287"/>
      <c r="D16" s="287"/>
      <c r="E16" s="287"/>
      <c r="F16" s="287"/>
    </row>
  </sheetData>
  <sheetProtection sheet="1" objects="1" scenarios="1"/>
  <mergeCells count="1">
    <mergeCell ref="A9:A1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E101"/>
  <sheetViews>
    <sheetView workbookViewId="0" topLeftCell="A1">
      <selection activeCell="D89" activeCellId="3" sqref="D52 D66 D74 D89"/>
    </sheetView>
  </sheetViews>
  <sheetFormatPr defaultColWidth="9.33203125" defaultRowHeight="10.5"/>
  <cols>
    <col min="1" max="1" width="56.83203125" style="517" customWidth="1"/>
    <col min="2" max="2" width="14.33203125" style="518" customWidth="1"/>
    <col min="3" max="3" width="9.83203125" style="518" customWidth="1"/>
    <col min="4" max="5" width="15.5" style="205" customWidth="1"/>
    <col min="6" max="16384" width="9.33203125" style="205" customWidth="1"/>
  </cols>
  <sheetData>
    <row r="1" spans="1:5" ht="12.75" customHeight="1">
      <c r="A1" s="415" t="s">
        <v>730</v>
      </c>
      <c r="B1" s="416"/>
      <c r="C1" s="746"/>
      <c r="D1" s="747"/>
      <c r="E1" s="418"/>
    </row>
    <row r="2" spans="1:5" ht="12.75" customHeight="1">
      <c r="A2" s="419"/>
      <c r="B2" s="420"/>
      <c r="C2" s="420"/>
      <c r="D2" s="418"/>
      <c r="E2" s="418"/>
    </row>
    <row r="3" spans="1:5" ht="12.75" customHeight="1">
      <c r="A3" s="421" t="s">
        <v>731</v>
      </c>
      <c r="B3" s="420"/>
      <c r="C3" s="420"/>
      <c r="D3" s="418"/>
      <c r="E3" s="418"/>
    </row>
    <row r="4" spans="1:5" ht="12.75" customHeight="1" thickBot="1">
      <c r="A4" s="748" t="s">
        <v>286</v>
      </c>
      <c r="B4" s="748"/>
      <c r="C4" s="748"/>
      <c r="D4" s="748"/>
      <c r="E4" s="748"/>
    </row>
    <row r="5" spans="1:5" ht="28.5" customHeight="1" thickBot="1">
      <c r="A5" s="422" t="s">
        <v>152</v>
      </c>
      <c r="B5" s="422" t="s">
        <v>287</v>
      </c>
      <c r="C5" s="422" t="s">
        <v>154</v>
      </c>
      <c r="D5" s="423" t="s">
        <v>165</v>
      </c>
      <c r="E5" s="423" t="s">
        <v>166</v>
      </c>
    </row>
    <row r="6" spans="1:5" s="242" customFormat="1" ht="15" customHeight="1" thickBot="1">
      <c r="A6" s="468" t="s">
        <v>167</v>
      </c>
      <c r="B6" s="469"/>
      <c r="C6" s="470"/>
      <c r="D6" s="471"/>
      <c r="E6" s="471"/>
    </row>
    <row r="7" spans="1:5" s="436" customFormat="1" ht="11.25" customHeight="1">
      <c r="A7" s="472" t="s">
        <v>168</v>
      </c>
      <c r="B7" s="473" t="s">
        <v>169</v>
      </c>
      <c r="C7" s="474" t="s">
        <v>854</v>
      </c>
      <c r="D7" s="475">
        <f>SUM(D8:D11)</f>
        <v>24388</v>
      </c>
      <c r="E7" s="476">
        <f>SUM(E8:E11)</f>
        <v>1082</v>
      </c>
    </row>
    <row r="8" spans="1:5" ht="11.25" customHeight="1">
      <c r="A8" s="477" t="s">
        <v>170</v>
      </c>
      <c r="B8" s="478">
        <v>501</v>
      </c>
      <c r="C8" s="479" t="s">
        <v>857</v>
      </c>
      <c r="D8" s="690">
        <f>'tab 1.2.2'!D8+'tab 1.2.3'!D8</f>
        <v>10355</v>
      </c>
      <c r="E8" s="691">
        <f>'tab 1.2.2'!E8+'tab 1.2.3'!E8</f>
        <v>1082</v>
      </c>
    </row>
    <row r="9" spans="1:5" ht="11.25" customHeight="1">
      <c r="A9" s="477" t="s">
        <v>171</v>
      </c>
      <c r="B9" s="478">
        <v>502</v>
      </c>
      <c r="C9" s="479" t="s">
        <v>860</v>
      </c>
      <c r="D9" s="690">
        <f>'tab 1.2.2'!D9+'tab 1.2.3'!D9</f>
        <v>14033</v>
      </c>
      <c r="E9" s="691">
        <f>'tab 1.2.2'!E9+'tab 1.2.3'!E9</f>
        <v>0</v>
      </c>
    </row>
    <row r="10" spans="1:5" ht="11.25" customHeight="1">
      <c r="A10" s="477" t="s">
        <v>172</v>
      </c>
      <c r="B10" s="478">
        <v>503</v>
      </c>
      <c r="C10" s="479" t="s">
        <v>863</v>
      </c>
      <c r="D10" s="690">
        <f>'tab 1.2.2'!D10+'tab 1.2.3'!D10</f>
        <v>0</v>
      </c>
      <c r="E10" s="691">
        <f>'tab 1.2.2'!E10+'tab 1.2.3'!E10</f>
        <v>0</v>
      </c>
    </row>
    <row r="11" spans="1:5" ht="11.25" customHeight="1">
      <c r="A11" s="477" t="s">
        <v>173</v>
      </c>
      <c r="B11" s="478">
        <v>504</v>
      </c>
      <c r="C11" s="479" t="s">
        <v>866</v>
      </c>
      <c r="D11" s="690">
        <f>'tab 1.2.2'!D11+'tab 1.2.3'!D11</f>
        <v>0</v>
      </c>
      <c r="E11" s="691">
        <f>'tab 1.2.2'!E11+'tab 1.2.3'!E11</f>
        <v>0</v>
      </c>
    </row>
    <row r="12" spans="1:5" ht="11.25" customHeight="1">
      <c r="A12" s="477" t="s">
        <v>174</v>
      </c>
      <c r="B12" s="478" t="s">
        <v>175</v>
      </c>
      <c r="C12" s="479" t="s">
        <v>869</v>
      </c>
      <c r="D12" s="482">
        <f>SUM(D13:D16)</f>
        <v>22156</v>
      </c>
      <c r="E12" s="483">
        <f>SUM(E13:E16)</f>
        <v>2398</v>
      </c>
    </row>
    <row r="13" spans="1:5" ht="11.25" customHeight="1">
      <c r="A13" s="477" t="s">
        <v>176</v>
      </c>
      <c r="B13" s="478">
        <v>511</v>
      </c>
      <c r="C13" s="479" t="s">
        <v>872</v>
      </c>
      <c r="D13" s="690">
        <f>'tab 1.2.2'!D13+'tab 1.2.3'!D13</f>
        <v>1940</v>
      </c>
      <c r="E13" s="691">
        <f>'tab 1.2.2'!E13+'tab 1.2.3'!E13</f>
        <v>118</v>
      </c>
    </row>
    <row r="14" spans="1:5" ht="11.25" customHeight="1">
      <c r="A14" s="477" t="s">
        <v>177</v>
      </c>
      <c r="B14" s="478">
        <v>512</v>
      </c>
      <c r="C14" s="479" t="s">
        <v>896</v>
      </c>
      <c r="D14" s="690">
        <f>'tab 1.2.2'!D14+'tab 1.2.3'!D14</f>
        <v>2759</v>
      </c>
      <c r="E14" s="691">
        <f>'tab 1.2.2'!E14+'tab 1.2.3'!E14</f>
        <v>232</v>
      </c>
    </row>
    <row r="15" spans="1:5" ht="11.25" customHeight="1">
      <c r="A15" s="477" t="s">
        <v>178</v>
      </c>
      <c r="B15" s="478">
        <v>513</v>
      </c>
      <c r="C15" s="479" t="s">
        <v>899</v>
      </c>
      <c r="D15" s="690">
        <f>'tab 1.2.2'!D15+'tab 1.2.3'!D15</f>
        <v>107</v>
      </c>
      <c r="E15" s="691">
        <f>'tab 1.2.2'!E15+'tab 1.2.3'!E15</f>
        <v>3</v>
      </c>
    </row>
    <row r="16" spans="1:5" ht="11.25" customHeight="1">
      <c r="A16" s="477" t="s">
        <v>179</v>
      </c>
      <c r="B16" s="478">
        <v>518</v>
      </c>
      <c r="C16" s="479" t="s">
        <v>902</v>
      </c>
      <c r="D16" s="690">
        <f>'tab 1.2.2'!D16+'tab 1.2.3'!D16</f>
        <v>17350</v>
      </c>
      <c r="E16" s="691">
        <f>'tab 1.2.2'!E16+'tab 1.2.3'!E16</f>
        <v>2045</v>
      </c>
    </row>
    <row r="17" spans="1:5" ht="11.25" customHeight="1">
      <c r="A17" s="477" t="s">
        <v>180</v>
      </c>
      <c r="B17" s="478" t="s">
        <v>181</v>
      </c>
      <c r="C17" s="479" t="s">
        <v>905</v>
      </c>
      <c r="D17" s="482">
        <f>SUM(D18:D22)</f>
        <v>100430</v>
      </c>
      <c r="E17" s="483">
        <f>SUM(E18:E22)</f>
        <v>5099</v>
      </c>
    </row>
    <row r="18" spans="1:5" ht="11.25" customHeight="1">
      <c r="A18" s="477" t="s">
        <v>182</v>
      </c>
      <c r="B18" s="478">
        <v>521</v>
      </c>
      <c r="C18" s="479" t="s">
        <v>908</v>
      </c>
      <c r="D18" s="690">
        <f>'tab 1.2.2'!D18+'tab 1.2.3'!D18</f>
        <v>75344</v>
      </c>
      <c r="E18" s="691">
        <f>'tab 1.2.2'!E18+'tab 1.2.3'!E18</f>
        <v>3841</v>
      </c>
    </row>
    <row r="19" spans="1:5" ht="11.25" customHeight="1">
      <c r="A19" s="477" t="s">
        <v>183</v>
      </c>
      <c r="B19" s="478">
        <v>524</v>
      </c>
      <c r="C19" s="479" t="s">
        <v>911</v>
      </c>
      <c r="D19" s="690">
        <f>'tab 1.2.2'!D19+'tab 1.2.3'!D19</f>
        <v>23967</v>
      </c>
      <c r="E19" s="691">
        <f>'tab 1.2.2'!E19+'tab 1.2.3'!E19</f>
        <v>1249</v>
      </c>
    </row>
    <row r="20" spans="1:5" ht="11.25" customHeight="1">
      <c r="A20" s="477" t="s">
        <v>184</v>
      </c>
      <c r="B20" s="478">
        <v>525</v>
      </c>
      <c r="C20" s="479" t="s">
        <v>914</v>
      </c>
      <c r="D20" s="690">
        <f>'tab 1.2.2'!D20+'tab 1.2.3'!D20</f>
        <v>0</v>
      </c>
      <c r="E20" s="691">
        <f>'tab 1.2.2'!E20+'tab 1.2.3'!E20</f>
        <v>0</v>
      </c>
    </row>
    <row r="21" spans="1:5" ht="11.25" customHeight="1">
      <c r="A21" s="477" t="s">
        <v>185</v>
      </c>
      <c r="B21" s="478">
        <v>527</v>
      </c>
      <c r="C21" s="479" t="s">
        <v>917</v>
      </c>
      <c r="D21" s="690">
        <f>'tab 1.2.2'!D21+'tab 1.2.3'!D21</f>
        <v>586</v>
      </c>
      <c r="E21" s="691">
        <f>'tab 1.2.2'!E21+'tab 1.2.3'!E21</f>
        <v>0</v>
      </c>
    </row>
    <row r="22" spans="1:5" ht="11.25" customHeight="1">
      <c r="A22" s="477" t="s">
        <v>186</v>
      </c>
      <c r="B22" s="478">
        <v>528</v>
      </c>
      <c r="C22" s="479" t="s">
        <v>920</v>
      </c>
      <c r="D22" s="690">
        <f>'tab 1.2.2'!D22+'tab 1.2.3'!D22</f>
        <v>533</v>
      </c>
      <c r="E22" s="691">
        <f>'tab 1.2.2'!E22+'tab 1.2.3'!E22</f>
        <v>9</v>
      </c>
    </row>
    <row r="23" spans="1:5" ht="11.25" customHeight="1">
      <c r="A23" s="477" t="s">
        <v>187</v>
      </c>
      <c r="B23" s="478" t="s">
        <v>188</v>
      </c>
      <c r="C23" s="479" t="s">
        <v>923</v>
      </c>
      <c r="D23" s="482">
        <f>SUM(D24:D26)</f>
        <v>27</v>
      </c>
      <c r="E23" s="483">
        <f>SUM(E24:E26)</f>
        <v>0</v>
      </c>
    </row>
    <row r="24" spans="1:5" ht="11.25" customHeight="1">
      <c r="A24" s="477" t="s">
        <v>189</v>
      </c>
      <c r="B24" s="478">
        <v>531</v>
      </c>
      <c r="C24" s="479" t="s">
        <v>926</v>
      </c>
      <c r="D24" s="690">
        <f>'tab 1.2.2'!D24+'tab 1.2.3'!D24</f>
        <v>27</v>
      </c>
      <c r="E24" s="691">
        <f>'tab 1.2.2'!E24+'tab 1.2.3'!E24</f>
        <v>0</v>
      </c>
    </row>
    <row r="25" spans="1:5" ht="11.25" customHeight="1">
      <c r="A25" s="477" t="s">
        <v>190</v>
      </c>
      <c r="B25" s="478">
        <v>532</v>
      </c>
      <c r="C25" s="479" t="s">
        <v>929</v>
      </c>
      <c r="D25" s="690">
        <f>'tab 1.2.2'!D25+'tab 1.2.3'!D25</f>
        <v>0</v>
      </c>
      <c r="E25" s="691">
        <f>'tab 1.2.2'!E25+'tab 1.2.3'!E25</f>
        <v>0</v>
      </c>
    </row>
    <row r="26" spans="1:5" ht="11.25" customHeight="1">
      <c r="A26" s="477" t="s">
        <v>191</v>
      </c>
      <c r="B26" s="478">
        <v>538</v>
      </c>
      <c r="C26" s="479" t="s">
        <v>932</v>
      </c>
      <c r="D26" s="690">
        <f>'tab 1.2.2'!D26+'tab 1.2.3'!D26</f>
        <v>0</v>
      </c>
      <c r="E26" s="691">
        <f>'tab 1.2.2'!E26+'tab 1.2.3'!E26</f>
        <v>0</v>
      </c>
    </row>
    <row r="27" spans="1:5" ht="11.25" customHeight="1">
      <c r="A27" s="477" t="s">
        <v>192</v>
      </c>
      <c r="B27" s="478" t="s">
        <v>193</v>
      </c>
      <c r="C27" s="479" t="s">
        <v>942</v>
      </c>
      <c r="D27" s="482">
        <f>SUM(D28:D35)</f>
        <v>17591</v>
      </c>
      <c r="E27" s="483">
        <f>SUM(E28:E35)</f>
        <v>12623</v>
      </c>
    </row>
    <row r="28" spans="1:5" ht="11.25" customHeight="1">
      <c r="A28" s="477" t="s">
        <v>194</v>
      </c>
      <c r="B28" s="478">
        <v>541</v>
      </c>
      <c r="C28" s="479" t="s">
        <v>945</v>
      </c>
      <c r="D28" s="690">
        <f>'tab 1.2.2'!D28+'tab 1.2.3'!D28</f>
        <v>0</v>
      </c>
      <c r="E28" s="691">
        <f>'tab 1.2.2'!E28+'tab 1.2.3'!E28</f>
        <v>0</v>
      </c>
    </row>
    <row r="29" spans="1:5" ht="11.25" customHeight="1">
      <c r="A29" s="477" t="s">
        <v>195</v>
      </c>
      <c r="B29" s="478">
        <v>542</v>
      </c>
      <c r="C29" s="479" t="s">
        <v>948</v>
      </c>
      <c r="D29" s="690">
        <f>'tab 1.2.2'!D29+'tab 1.2.3'!D29</f>
        <v>0</v>
      </c>
      <c r="E29" s="691">
        <f>'tab 1.2.2'!E29+'tab 1.2.3'!E29</f>
        <v>0</v>
      </c>
    </row>
    <row r="30" spans="1:5" ht="11.25" customHeight="1">
      <c r="A30" s="477" t="s">
        <v>196</v>
      </c>
      <c r="B30" s="478">
        <v>543</v>
      </c>
      <c r="C30" s="479" t="s">
        <v>951</v>
      </c>
      <c r="D30" s="690">
        <f>'tab 1.2.2'!D30+'tab 1.2.3'!D30</f>
        <v>0</v>
      </c>
      <c r="E30" s="691">
        <f>'tab 1.2.2'!E30+'tab 1.2.3'!E30</f>
        <v>0</v>
      </c>
    </row>
    <row r="31" spans="1:5" ht="11.25" customHeight="1">
      <c r="A31" s="477" t="s">
        <v>197</v>
      </c>
      <c r="B31" s="478">
        <v>544</v>
      </c>
      <c r="C31" s="479" t="s">
        <v>954</v>
      </c>
      <c r="D31" s="690">
        <f>'tab 1.2.2'!D31+'tab 1.2.3'!D31</f>
        <v>0</v>
      </c>
      <c r="E31" s="691">
        <f>'tab 1.2.2'!E31+'tab 1.2.3'!E31</f>
        <v>0</v>
      </c>
    </row>
    <row r="32" spans="1:5" ht="11.25" customHeight="1">
      <c r="A32" s="477" t="s">
        <v>198</v>
      </c>
      <c r="B32" s="478">
        <v>545</v>
      </c>
      <c r="C32" s="479" t="s">
        <v>957</v>
      </c>
      <c r="D32" s="690">
        <f>'tab 1.2.2'!D32+'tab 1.2.3'!D32</f>
        <v>200</v>
      </c>
      <c r="E32" s="691">
        <f>'tab 1.2.2'!E32+'tab 1.2.3'!E32</f>
        <v>1</v>
      </c>
    </row>
    <row r="33" spans="1:5" ht="11.25" customHeight="1">
      <c r="A33" s="477" t="s">
        <v>199</v>
      </c>
      <c r="B33" s="478">
        <v>546</v>
      </c>
      <c r="C33" s="479" t="s">
        <v>960</v>
      </c>
      <c r="D33" s="690">
        <f>'tab 1.2.2'!D33+'tab 1.2.3'!D33</f>
        <v>0</v>
      </c>
      <c r="E33" s="691">
        <f>'tab 1.2.2'!E33+'tab 1.2.3'!E33</f>
        <v>0</v>
      </c>
    </row>
    <row r="34" spans="1:5" ht="11.25" customHeight="1">
      <c r="A34" s="477" t="s">
        <v>200</v>
      </c>
      <c r="B34" s="478">
        <v>548</v>
      </c>
      <c r="C34" s="479" t="s">
        <v>962</v>
      </c>
      <c r="D34" s="690">
        <f>'tab 1.2.2'!D34+'tab 1.2.3'!D34</f>
        <v>0</v>
      </c>
      <c r="E34" s="691">
        <f>'tab 1.2.2'!E34+'tab 1.2.3'!E34</f>
        <v>0</v>
      </c>
    </row>
    <row r="35" spans="1:5" ht="11.25" customHeight="1">
      <c r="A35" s="477" t="s">
        <v>201</v>
      </c>
      <c r="B35" s="478">
        <v>549</v>
      </c>
      <c r="C35" s="479" t="s">
        <v>965</v>
      </c>
      <c r="D35" s="690">
        <f>'tab 1.2.2'!D35+'tab 1.2.3'!D35</f>
        <v>17391</v>
      </c>
      <c r="E35" s="691">
        <f>'tab 1.2.2'!E35+'tab 1.2.3'!E35</f>
        <v>12622</v>
      </c>
    </row>
    <row r="36" spans="1:5" ht="11.25" customHeight="1">
      <c r="A36" s="477" t="s">
        <v>202</v>
      </c>
      <c r="B36" s="478" t="s">
        <v>203</v>
      </c>
      <c r="C36" s="479" t="s">
        <v>968</v>
      </c>
      <c r="D36" s="482">
        <f>SUM(D37:D42)</f>
        <v>25351</v>
      </c>
      <c r="E36" s="483">
        <f>SUM(E37:E42)</f>
        <v>0</v>
      </c>
    </row>
    <row r="37" spans="1:5" ht="11.25" customHeight="1">
      <c r="A37" s="477" t="s">
        <v>204</v>
      </c>
      <c r="B37" s="478">
        <v>551</v>
      </c>
      <c r="C37" s="479" t="s">
        <v>971</v>
      </c>
      <c r="D37" s="690">
        <f>'tab 1.2.2'!D37+'tab 1.2.3'!D37</f>
        <v>25351</v>
      </c>
      <c r="E37" s="691">
        <f>'tab 1.2.2'!E37+'tab 1.2.3'!E37</f>
        <v>0</v>
      </c>
    </row>
    <row r="38" spans="1:5" ht="11.25" customHeight="1">
      <c r="A38" s="477" t="s">
        <v>205</v>
      </c>
      <c r="B38" s="478">
        <v>552</v>
      </c>
      <c r="C38" s="479" t="s">
        <v>974</v>
      </c>
      <c r="D38" s="690">
        <f>'tab 1.2.2'!D38+'tab 1.2.3'!D38</f>
        <v>0</v>
      </c>
      <c r="E38" s="691">
        <f>'tab 1.2.2'!E38+'tab 1.2.3'!E38</f>
        <v>0</v>
      </c>
    </row>
    <row r="39" spans="1:5" ht="11.25" customHeight="1">
      <c r="A39" s="477" t="s">
        <v>206</v>
      </c>
      <c r="B39" s="478">
        <v>553</v>
      </c>
      <c r="C39" s="479" t="s">
        <v>980</v>
      </c>
      <c r="D39" s="690">
        <f>'tab 1.2.2'!D39+'tab 1.2.3'!D39</f>
        <v>0</v>
      </c>
      <c r="E39" s="691">
        <f>'tab 1.2.2'!E39+'tab 1.2.3'!E39</f>
        <v>0</v>
      </c>
    </row>
    <row r="40" spans="1:5" ht="11.25" customHeight="1">
      <c r="A40" s="477" t="s">
        <v>207</v>
      </c>
      <c r="B40" s="478">
        <v>554</v>
      </c>
      <c r="C40" s="479" t="s">
        <v>983</v>
      </c>
      <c r="D40" s="690">
        <f>'tab 1.2.2'!D40+'tab 1.2.3'!D40</f>
        <v>0</v>
      </c>
      <c r="E40" s="691">
        <f>'tab 1.2.2'!E40+'tab 1.2.3'!E40</f>
        <v>0</v>
      </c>
    </row>
    <row r="41" spans="1:5" ht="11.25" customHeight="1">
      <c r="A41" s="477" t="s">
        <v>208</v>
      </c>
      <c r="B41" s="478">
        <v>556</v>
      </c>
      <c r="C41" s="479" t="s">
        <v>986</v>
      </c>
      <c r="D41" s="690">
        <f>'tab 1.2.2'!D41+'tab 1.2.3'!D41</f>
        <v>0</v>
      </c>
      <c r="E41" s="691">
        <f>'tab 1.2.2'!E41+'tab 1.2.3'!E41</f>
        <v>0</v>
      </c>
    </row>
    <row r="42" spans="1:5" ht="11.25" customHeight="1">
      <c r="A42" s="477" t="s">
        <v>209</v>
      </c>
      <c r="B42" s="478">
        <v>559</v>
      </c>
      <c r="C42" s="479" t="s">
        <v>989</v>
      </c>
      <c r="D42" s="690">
        <f>'tab 1.2.2'!D42+'tab 1.2.3'!D42</f>
        <v>0</v>
      </c>
      <c r="E42" s="691">
        <f>'tab 1.2.2'!E42+'tab 1.2.3'!E42</f>
        <v>0</v>
      </c>
    </row>
    <row r="43" spans="1:5" ht="11.25" customHeight="1">
      <c r="A43" s="477" t="s">
        <v>210</v>
      </c>
      <c r="B43" s="478" t="s">
        <v>211</v>
      </c>
      <c r="C43" s="479" t="s">
        <v>992</v>
      </c>
      <c r="D43" s="482">
        <f>SUM(D44:D45)</f>
        <v>0</v>
      </c>
      <c r="E43" s="483">
        <f>SUM(E44:E45)</f>
        <v>0</v>
      </c>
    </row>
    <row r="44" spans="1:5" ht="11.25" customHeight="1">
      <c r="A44" s="477" t="s">
        <v>212</v>
      </c>
      <c r="B44" s="478">
        <v>581</v>
      </c>
      <c r="C44" s="479" t="s">
        <v>995</v>
      </c>
      <c r="D44" s="690">
        <f>'tab 1.2.2'!D44+'tab 1.2.3'!D44</f>
        <v>0</v>
      </c>
      <c r="E44" s="691">
        <f>'tab 1.2.2'!E44+'tab 1.2.3'!E44</f>
        <v>0</v>
      </c>
    </row>
    <row r="45" spans="1:5" ht="11.25" customHeight="1">
      <c r="A45" s="477" t="s">
        <v>213</v>
      </c>
      <c r="B45" s="478">
        <v>582</v>
      </c>
      <c r="C45" s="479" t="s">
        <v>998</v>
      </c>
      <c r="D45" s="692">
        <f>'tab 1.2.2'!D45+'tab 1.2.3'!D45</f>
        <v>0</v>
      </c>
      <c r="E45" s="693">
        <f>'tab 1.2.2'!E45+'tab 1.2.3'!E45</f>
        <v>0</v>
      </c>
    </row>
    <row r="46" spans="1:5" ht="11.25" customHeight="1">
      <c r="A46" s="477" t="s">
        <v>214</v>
      </c>
      <c r="B46" s="478" t="s">
        <v>215</v>
      </c>
      <c r="C46" s="486" t="s">
        <v>1001</v>
      </c>
      <c r="D46" s="482">
        <f>D47</f>
        <v>0</v>
      </c>
      <c r="E46" s="483">
        <f>E47</f>
        <v>0</v>
      </c>
    </row>
    <row r="47" spans="1:5" ht="11.25" customHeight="1">
      <c r="A47" s="477" t="s">
        <v>216</v>
      </c>
      <c r="B47" s="478">
        <v>595</v>
      </c>
      <c r="C47" s="479" t="s">
        <v>1004</v>
      </c>
      <c r="D47" s="694">
        <f>'tab 1.2.2'!D47+'tab 1.2.3'!D47</f>
        <v>0</v>
      </c>
      <c r="E47" s="695">
        <f>'tab 1.2.2'!E47+'tab 1.2.3'!E47</f>
        <v>0</v>
      </c>
    </row>
    <row r="48" spans="1:5" ht="21">
      <c r="A48" s="477" t="s">
        <v>217</v>
      </c>
      <c r="B48" s="489" t="s">
        <v>218</v>
      </c>
      <c r="C48" s="479" t="s">
        <v>1007</v>
      </c>
      <c r="D48" s="490">
        <f>D7+D12+D17+D23+D27+D36+D43+D46</f>
        <v>189943</v>
      </c>
      <c r="E48" s="491">
        <f>E7+E12+E17+E23+E27+E36+E43+E46</f>
        <v>21202</v>
      </c>
    </row>
    <row r="49" spans="1:5" ht="11.25" customHeight="1">
      <c r="A49" s="477" t="s">
        <v>219</v>
      </c>
      <c r="B49" s="478">
        <v>799</v>
      </c>
      <c r="C49" s="479" t="s">
        <v>220</v>
      </c>
      <c r="D49" s="690">
        <f>'tab 1.2.2'!D49+'tab 1.2.3'!D49</f>
        <v>3797</v>
      </c>
      <c r="E49" s="691">
        <f>'tab 1.2.2'!E49+'tab 1.2.3'!E49</f>
        <v>1</v>
      </c>
    </row>
    <row r="50" spans="1:5" ht="21.75" customHeight="1" thickBot="1">
      <c r="A50" s="492" t="s">
        <v>221</v>
      </c>
      <c r="B50" s="493" t="s">
        <v>222</v>
      </c>
      <c r="C50" s="494" t="s">
        <v>223</v>
      </c>
      <c r="D50" s="495">
        <f>D48+D49</f>
        <v>193740</v>
      </c>
      <c r="E50" s="496">
        <f>E48+E49</f>
        <v>21203</v>
      </c>
    </row>
    <row r="51" spans="1:5" ht="15" customHeight="1">
      <c r="A51" s="497" t="s">
        <v>224</v>
      </c>
      <c r="B51" s="498"/>
      <c r="C51" s="474" t="s">
        <v>13</v>
      </c>
      <c r="D51" s="499"/>
      <c r="E51" s="500"/>
    </row>
    <row r="52" spans="1:5" ht="11.25" customHeight="1">
      <c r="A52" s="477" t="s">
        <v>225</v>
      </c>
      <c r="B52" s="501" t="s">
        <v>226</v>
      </c>
      <c r="C52" s="479" t="s">
        <v>1010</v>
      </c>
      <c r="D52" s="482">
        <f>SUM(D53:D55)</f>
        <v>33144</v>
      </c>
      <c r="E52" s="483">
        <f>SUM(E53:E55)</f>
        <v>19362</v>
      </c>
    </row>
    <row r="53" spans="1:5" ht="11.25" customHeight="1">
      <c r="A53" s="477" t="s">
        <v>227</v>
      </c>
      <c r="B53" s="501">
        <v>601</v>
      </c>
      <c r="C53" s="479" t="s">
        <v>1013</v>
      </c>
      <c r="D53" s="690">
        <f>'tab 1.2.2'!D53+'tab 1.2.3'!D53</f>
        <v>0</v>
      </c>
      <c r="E53" s="691">
        <f>'tab 1.2.2'!E53+'tab 1.2.3'!E53</f>
        <v>0</v>
      </c>
    </row>
    <row r="54" spans="1:5" ht="11.25" customHeight="1">
      <c r="A54" s="477" t="s">
        <v>228</v>
      </c>
      <c r="B54" s="501">
        <v>602</v>
      </c>
      <c r="C54" s="479" t="s">
        <v>1016</v>
      </c>
      <c r="D54" s="690">
        <f>'tab 1.2.2'!D54+'tab 1.2.3'!D54</f>
        <v>33144</v>
      </c>
      <c r="E54" s="691">
        <f>'tab 1.2.2'!E54+'tab 1.2.3'!E54</f>
        <v>19362</v>
      </c>
    </row>
    <row r="55" spans="1:5" ht="11.25" customHeight="1">
      <c r="A55" s="477" t="s">
        <v>229</v>
      </c>
      <c r="B55" s="501">
        <v>604</v>
      </c>
      <c r="C55" s="479" t="s">
        <v>1019</v>
      </c>
      <c r="D55" s="690">
        <f>'tab 1.2.2'!D55+'tab 1.2.3'!D55</f>
        <v>0</v>
      </c>
      <c r="E55" s="691">
        <f>'tab 1.2.2'!E55+'tab 1.2.3'!E55</f>
        <v>0</v>
      </c>
    </row>
    <row r="56" spans="1:5" ht="11.25" customHeight="1">
      <c r="A56" s="477" t="s">
        <v>230</v>
      </c>
      <c r="B56" s="501" t="s">
        <v>231</v>
      </c>
      <c r="C56" s="479" t="s">
        <v>1022</v>
      </c>
      <c r="D56" s="482">
        <f>SUM(D57:D60)</f>
        <v>0</v>
      </c>
      <c r="E56" s="483">
        <f>SUM(E57:E60)</f>
        <v>0</v>
      </c>
    </row>
    <row r="57" spans="1:5" ht="11.25" customHeight="1">
      <c r="A57" s="477" t="s">
        <v>232</v>
      </c>
      <c r="B57" s="501">
        <v>611</v>
      </c>
      <c r="C57" s="479" t="s">
        <v>1025</v>
      </c>
      <c r="D57" s="690">
        <f>'tab 1.2.2'!D57+'tab 1.2.3'!D57</f>
        <v>0</v>
      </c>
      <c r="E57" s="691">
        <f>'tab 1.2.2'!E57+'tab 1.2.3'!E57</f>
        <v>0</v>
      </c>
    </row>
    <row r="58" spans="1:5" ht="11.25" customHeight="1">
      <c r="A58" s="477" t="s">
        <v>233</v>
      </c>
      <c r="B58" s="501">
        <v>612</v>
      </c>
      <c r="C58" s="479" t="s">
        <v>1028</v>
      </c>
      <c r="D58" s="690">
        <f>'tab 1.2.2'!D58+'tab 1.2.3'!D58</f>
        <v>0</v>
      </c>
      <c r="E58" s="691">
        <f>'tab 1.2.2'!E58+'tab 1.2.3'!E58</f>
        <v>0</v>
      </c>
    </row>
    <row r="59" spans="1:5" ht="11.25" customHeight="1">
      <c r="A59" s="477" t="s">
        <v>234</v>
      </c>
      <c r="B59" s="501">
        <v>613</v>
      </c>
      <c r="C59" s="479" t="s">
        <v>1031</v>
      </c>
      <c r="D59" s="690">
        <f>'tab 1.2.2'!D59+'tab 1.2.3'!D59</f>
        <v>0</v>
      </c>
      <c r="E59" s="691">
        <f>'tab 1.2.2'!E59+'tab 1.2.3'!E59</f>
        <v>0</v>
      </c>
    </row>
    <row r="60" spans="1:5" ht="11.25" customHeight="1">
      <c r="A60" s="477" t="s">
        <v>235</v>
      </c>
      <c r="B60" s="501">
        <v>614</v>
      </c>
      <c r="C60" s="479" t="s">
        <v>1034</v>
      </c>
      <c r="D60" s="690">
        <f>'tab 1.2.2'!D60+'tab 1.2.3'!D60</f>
        <v>0</v>
      </c>
      <c r="E60" s="691">
        <f>'tab 1.2.2'!E60+'tab 1.2.3'!E60</f>
        <v>0</v>
      </c>
    </row>
    <row r="61" spans="1:5" ht="11.25" customHeight="1">
      <c r="A61" s="477" t="s">
        <v>236</v>
      </c>
      <c r="B61" s="501" t="s">
        <v>237</v>
      </c>
      <c r="C61" s="479" t="s">
        <v>1037</v>
      </c>
      <c r="D61" s="482">
        <f>SUM(D62:D65)</f>
        <v>0</v>
      </c>
      <c r="E61" s="483">
        <f>SUM(E62:E65)</f>
        <v>0</v>
      </c>
    </row>
    <row r="62" spans="1:5" ht="11.25" customHeight="1">
      <c r="A62" s="477" t="s">
        <v>238</v>
      </c>
      <c r="B62" s="501">
        <v>621</v>
      </c>
      <c r="C62" s="479" t="s">
        <v>1040</v>
      </c>
      <c r="D62" s="690">
        <f>'tab 1.2.2'!D62+'tab 1.2.3'!D62</f>
        <v>0</v>
      </c>
      <c r="E62" s="691">
        <f>'tab 1.2.2'!E62+'tab 1.2.3'!E62</f>
        <v>0</v>
      </c>
    </row>
    <row r="63" spans="1:5" ht="11.25" customHeight="1">
      <c r="A63" s="477" t="s">
        <v>239</v>
      </c>
      <c r="B63" s="501">
        <v>622</v>
      </c>
      <c r="C63" s="479" t="s">
        <v>1043</v>
      </c>
      <c r="D63" s="690">
        <f>'tab 1.2.2'!D63+'tab 1.2.3'!D63</f>
        <v>0</v>
      </c>
      <c r="E63" s="691">
        <f>'tab 1.2.2'!E63+'tab 1.2.3'!E63</f>
        <v>0</v>
      </c>
    </row>
    <row r="64" spans="1:5" ht="11.25" customHeight="1">
      <c r="A64" s="477" t="s">
        <v>240</v>
      </c>
      <c r="B64" s="501">
        <v>623</v>
      </c>
      <c r="C64" s="479" t="s">
        <v>1046</v>
      </c>
      <c r="D64" s="690">
        <f>'tab 1.2.2'!D64+'tab 1.2.3'!D64</f>
        <v>0</v>
      </c>
      <c r="E64" s="691">
        <f>'tab 1.2.2'!E64+'tab 1.2.3'!E64</f>
        <v>0</v>
      </c>
    </row>
    <row r="65" spans="1:5" ht="11.25" customHeight="1">
      <c r="A65" s="477" t="s">
        <v>241</v>
      </c>
      <c r="B65" s="501">
        <v>624</v>
      </c>
      <c r="C65" s="479" t="s">
        <v>1048</v>
      </c>
      <c r="D65" s="690">
        <f>'tab 1.2.2'!D65+'tab 1.2.3'!D65</f>
        <v>0</v>
      </c>
      <c r="E65" s="691">
        <f>'tab 1.2.2'!E65+'tab 1.2.3'!E65</f>
        <v>0</v>
      </c>
    </row>
    <row r="66" spans="1:5" ht="11.25" customHeight="1">
      <c r="A66" s="477" t="s">
        <v>242</v>
      </c>
      <c r="B66" s="501" t="s">
        <v>243</v>
      </c>
      <c r="C66" s="479" t="s">
        <v>1051</v>
      </c>
      <c r="D66" s="482">
        <f>SUM(D67:D73)</f>
        <v>37650</v>
      </c>
      <c r="E66" s="483">
        <f>SUM(E67:E73)</f>
        <v>2645</v>
      </c>
    </row>
    <row r="67" spans="1:5" ht="11.25" customHeight="1">
      <c r="A67" s="477" t="s">
        <v>244</v>
      </c>
      <c r="B67" s="501">
        <v>641</v>
      </c>
      <c r="C67" s="479" t="s">
        <v>1054</v>
      </c>
      <c r="D67" s="690">
        <f>'tab 1.2.2'!D67+'tab 1.2.3'!D67</f>
        <v>0</v>
      </c>
      <c r="E67" s="691">
        <f>'tab 1.2.2'!E67+'tab 1.2.3'!E67</f>
        <v>0</v>
      </c>
    </row>
    <row r="68" spans="1:5" ht="11.25" customHeight="1">
      <c r="A68" s="477" t="s">
        <v>245</v>
      </c>
      <c r="B68" s="501">
        <v>642</v>
      </c>
      <c r="C68" s="479" t="s">
        <v>1057</v>
      </c>
      <c r="D68" s="690">
        <f>'tab 1.2.2'!D68+'tab 1.2.3'!D68</f>
        <v>1</v>
      </c>
      <c r="E68" s="691">
        <f>'tab 1.2.2'!E68+'tab 1.2.3'!E68</f>
        <v>0</v>
      </c>
    </row>
    <row r="69" spans="1:5" ht="11.25" customHeight="1">
      <c r="A69" s="477" t="s">
        <v>246</v>
      </c>
      <c r="B69" s="501">
        <v>643</v>
      </c>
      <c r="C69" s="479" t="s">
        <v>1060</v>
      </c>
      <c r="D69" s="690">
        <f>'tab 1.2.2'!D69+'tab 1.2.3'!D69</f>
        <v>0</v>
      </c>
      <c r="E69" s="691">
        <f>'tab 1.2.2'!E69+'tab 1.2.3'!E69</f>
        <v>0</v>
      </c>
    </row>
    <row r="70" spans="1:5" ht="11.25" customHeight="1">
      <c r="A70" s="477" t="s">
        <v>247</v>
      </c>
      <c r="B70" s="501">
        <v>644</v>
      </c>
      <c r="C70" s="479" t="s">
        <v>1063</v>
      </c>
      <c r="D70" s="690">
        <f>'tab 1.2.2'!D70+'tab 1.2.3'!D70</f>
        <v>1881</v>
      </c>
      <c r="E70" s="691">
        <f>'tab 1.2.2'!E70+'tab 1.2.3'!E70</f>
        <v>257</v>
      </c>
    </row>
    <row r="71" spans="1:5" ht="11.25" customHeight="1">
      <c r="A71" s="477" t="s">
        <v>248</v>
      </c>
      <c r="B71" s="501">
        <v>645</v>
      </c>
      <c r="C71" s="479" t="s">
        <v>1066</v>
      </c>
      <c r="D71" s="690">
        <f>'tab 1.2.2'!D71+'tab 1.2.3'!D71</f>
        <v>201</v>
      </c>
      <c r="E71" s="691">
        <f>'tab 1.2.2'!E71+'tab 1.2.3'!E71</f>
        <v>0</v>
      </c>
    </row>
    <row r="72" spans="1:5" ht="11.25" customHeight="1">
      <c r="A72" s="477" t="s">
        <v>249</v>
      </c>
      <c r="B72" s="501">
        <v>648</v>
      </c>
      <c r="C72" s="479" t="s">
        <v>1069</v>
      </c>
      <c r="D72" s="690">
        <f>'tab 1.2.2'!D72+'tab 1.2.3'!D72</f>
        <v>3863</v>
      </c>
      <c r="E72" s="691">
        <f>'tab 1.2.2'!E72+'tab 1.2.3'!E72</f>
        <v>9</v>
      </c>
    </row>
    <row r="73" spans="1:5" ht="11.25" customHeight="1">
      <c r="A73" s="477" t="s">
        <v>250</v>
      </c>
      <c r="B73" s="501">
        <v>649</v>
      </c>
      <c r="C73" s="479" t="s">
        <v>1072</v>
      </c>
      <c r="D73" s="690">
        <f>'tab 1.2.2'!D73+'tab 1.2.3'!D73</f>
        <v>31704</v>
      </c>
      <c r="E73" s="691">
        <f>'tab 1.2.2'!E73+'tab 1.2.3'!E73</f>
        <v>2379</v>
      </c>
    </row>
    <row r="74" spans="1:5" ht="11.25" customHeight="1">
      <c r="A74" s="477" t="s">
        <v>251</v>
      </c>
      <c r="B74" s="501" t="s">
        <v>252</v>
      </c>
      <c r="C74" s="479" t="s">
        <v>1075</v>
      </c>
      <c r="D74" s="482">
        <f>SUM(D75:D81)</f>
        <v>1</v>
      </c>
      <c r="E74" s="483">
        <f>SUM(E75:E81)</f>
        <v>0</v>
      </c>
    </row>
    <row r="75" spans="1:5" ht="11.25" customHeight="1">
      <c r="A75" s="477" t="s">
        <v>253</v>
      </c>
      <c r="B75" s="501">
        <v>652</v>
      </c>
      <c r="C75" s="479" t="s">
        <v>1078</v>
      </c>
      <c r="D75" s="690">
        <f>'tab 1.2.2'!D75+'tab 1.2.3'!D75</f>
        <v>0</v>
      </c>
      <c r="E75" s="691">
        <f>'tab 1.2.2'!E75+'tab 1.2.3'!E75</f>
        <v>0</v>
      </c>
    </row>
    <row r="76" spans="1:5" ht="11.25" customHeight="1">
      <c r="A76" s="477" t="s">
        <v>254</v>
      </c>
      <c r="B76" s="501">
        <v>653</v>
      </c>
      <c r="C76" s="479" t="s">
        <v>1080</v>
      </c>
      <c r="D76" s="690">
        <f>'tab 1.2.2'!D76+'tab 1.2.3'!D76</f>
        <v>0</v>
      </c>
      <c r="E76" s="691">
        <f>'tab 1.2.2'!E76+'tab 1.2.3'!E76</f>
        <v>0</v>
      </c>
    </row>
    <row r="77" spans="1:5" ht="11.25" customHeight="1">
      <c r="A77" s="477" t="s">
        <v>255</v>
      </c>
      <c r="B77" s="501">
        <v>654</v>
      </c>
      <c r="C77" s="479" t="s">
        <v>1083</v>
      </c>
      <c r="D77" s="690">
        <f>'tab 1.2.2'!D77+'tab 1.2.3'!D77</f>
        <v>1</v>
      </c>
      <c r="E77" s="691">
        <f>'tab 1.2.2'!E77+'tab 1.2.3'!E77</f>
        <v>0</v>
      </c>
    </row>
    <row r="78" spans="1:5" ht="11.25" customHeight="1">
      <c r="A78" s="477" t="s">
        <v>256</v>
      </c>
      <c r="B78" s="501">
        <v>655</v>
      </c>
      <c r="C78" s="479" t="s">
        <v>1086</v>
      </c>
      <c r="D78" s="690">
        <f>'tab 1.2.2'!D78+'tab 1.2.3'!D78</f>
        <v>0</v>
      </c>
      <c r="E78" s="691">
        <f>'tab 1.2.2'!E78+'tab 1.2.3'!E78</f>
        <v>0</v>
      </c>
    </row>
    <row r="79" spans="1:5" ht="11.25" customHeight="1">
      <c r="A79" s="477" t="s">
        <v>257</v>
      </c>
      <c r="B79" s="501">
        <v>656</v>
      </c>
      <c r="C79" s="479" t="s">
        <v>1089</v>
      </c>
      <c r="D79" s="690">
        <f>'tab 1.2.2'!D79+'tab 1.2.3'!D79</f>
        <v>0</v>
      </c>
      <c r="E79" s="691">
        <f>'tab 1.2.2'!E79+'tab 1.2.3'!E79</f>
        <v>0</v>
      </c>
    </row>
    <row r="80" spans="1:5" ht="11.25" customHeight="1">
      <c r="A80" s="477" t="s">
        <v>258</v>
      </c>
      <c r="B80" s="501">
        <v>657</v>
      </c>
      <c r="C80" s="479" t="s">
        <v>1091</v>
      </c>
      <c r="D80" s="690">
        <f>'tab 1.2.2'!D80+'tab 1.2.3'!D80</f>
        <v>0</v>
      </c>
      <c r="E80" s="691">
        <f>'tab 1.2.2'!E80+'tab 1.2.3'!E80</f>
        <v>0</v>
      </c>
    </row>
    <row r="81" spans="1:5" ht="11.25" customHeight="1">
      <c r="A81" s="477" t="s">
        <v>259</v>
      </c>
      <c r="B81" s="501">
        <v>659</v>
      </c>
      <c r="C81" s="479" t="s">
        <v>1094</v>
      </c>
      <c r="D81" s="690">
        <f>'tab 1.2.2'!D81+'tab 1.2.3'!D81</f>
        <v>0</v>
      </c>
      <c r="E81" s="691">
        <f>'tab 1.2.2'!E81+'tab 1.2.3'!E81</f>
        <v>0</v>
      </c>
    </row>
    <row r="82" spans="1:5" ht="11.25" customHeight="1">
      <c r="A82" s="477" t="s">
        <v>260</v>
      </c>
      <c r="B82" s="501" t="s">
        <v>261</v>
      </c>
      <c r="C82" s="479" t="s">
        <v>1097</v>
      </c>
      <c r="D82" s="482">
        <f>SUM(D83:D85)</f>
        <v>0</v>
      </c>
      <c r="E82" s="483">
        <f>SUM(E83:E85)</f>
        <v>0</v>
      </c>
    </row>
    <row r="83" spans="1:5" ht="11.25" customHeight="1">
      <c r="A83" s="477" t="s">
        <v>262</v>
      </c>
      <c r="B83" s="501">
        <v>681</v>
      </c>
      <c r="C83" s="479" t="s">
        <v>1101</v>
      </c>
      <c r="D83" s="690">
        <f>'tab 1.2.2'!D83+'tab 1.2.3'!D83</f>
        <v>0</v>
      </c>
      <c r="E83" s="691">
        <f>'tab 1.2.2'!E83+'tab 1.2.3'!E83</f>
        <v>0</v>
      </c>
    </row>
    <row r="84" spans="1:5" ht="11.25" customHeight="1">
      <c r="A84" s="477" t="s">
        <v>263</v>
      </c>
      <c r="B84" s="501">
        <v>682</v>
      </c>
      <c r="C84" s="479" t="s">
        <v>1104</v>
      </c>
      <c r="D84" s="690">
        <f>'tab 1.2.2'!D84+'tab 1.2.3'!D84</f>
        <v>0</v>
      </c>
      <c r="E84" s="691">
        <f>'tab 1.2.2'!E84+'tab 1.2.3'!E84</f>
        <v>0</v>
      </c>
    </row>
    <row r="85" spans="1:5" ht="11.25" customHeight="1">
      <c r="A85" s="477" t="s">
        <v>264</v>
      </c>
      <c r="B85" s="501">
        <v>684</v>
      </c>
      <c r="C85" s="479" t="s">
        <v>1107</v>
      </c>
      <c r="D85" s="690">
        <f>'tab 1.2.2'!D85+'tab 1.2.3'!D85</f>
        <v>0</v>
      </c>
      <c r="E85" s="691">
        <f>'tab 1.2.2'!E85+'tab 1.2.3'!E85</f>
        <v>0</v>
      </c>
    </row>
    <row r="86" spans="1:5" ht="11.25" customHeight="1">
      <c r="A86" s="477" t="s">
        <v>265</v>
      </c>
      <c r="B86" s="501" t="s">
        <v>266</v>
      </c>
      <c r="C86" s="479" t="s">
        <v>1110</v>
      </c>
      <c r="D86" s="482">
        <f>D87</f>
        <v>117679</v>
      </c>
      <c r="E86" s="483">
        <f>E87</f>
        <v>0</v>
      </c>
    </row>
    <row r="87" spans="1:5" ht="11.25" customHeight="1">
      <c r="A87" s="477" t="s">
        <v>267</v>
      </c>
      <c r="B87" s="501">
        <v>691</v>
      </c>
      <c r="C87" s="479" t="s">
        <v>1113</v>
      </c>
      <c r="D87" s="690">
        <f>'tab 1.2.2'!D87+'tab 1.2.3'!D87</f>
        <v>117679</v>
      </c>
      <c r="E87" s="691">
        <f>'tab 1.2.2'!E87+'tab 1.2.3'!E87</f>
        <v>0</v>
      </c>
    </row>
    <row r="88" spans="1:5" ht="21.75" customHeight="1">
      <c r="A88" s="477" t="s">
        <v>268</v>
      </c>
      <c r="B88" s="502" t="s">
        <v>269</v>
      </c>
      <c r="C88" s="479" t="s">
        <v>1116</v>
      </c>
      <c r="D88" s="482">
        <f>D52+D56+D61+D66+D74+D82+D86</f>
        <v>188474</v>
      </c>
      <c r="E88" s="483">
        <f>E52+E56+E61+E66+E74+E82+E86</f>
        <v>22007</v>
      </c>
    </row>
    <row r="89" spans="1:5" ht="11.25" customHeight="1">
      <c r="A89" s="477" t="s">
        <v>270</v>
      </c>
      <c r="B89" s="501">
        <v>899</v>
      </c>
      <c r="C89" s="479" t="s">
        <v>271</v>
      </c>
      <c r="D89" s="690">
        <f>'tab 1.2.2'!D89+'tab 1.2.3'!D89</f>
        <v>1724</v>
      </c>
      <c r="E89" s="691">
        <f>'tab 1.2.2'!E89+'tab 1.2.3'!E89</f>
        <v>30</v>
      </c>
    </row>
    <row r="90" spans="1:5" ht="11.25" customHeight="1">
      <c r="A90" s="477" t="s">
        <v>272</v>
      </c>
      <c r="B90" s="501">
        <v>692</v>
      </c>
      <c r="C90" s="479" t="s">
        <v>273</v>
      </c>
      <c r="D90" s="690">
        <f>'tab 1.2.2'!D90+'tab 1.2.3'!D90</f>
        <v>4260</v>
      </c>
      <c r="E90" s="691">
        <f>'tab 1.2.2'!E90+'tab 1.2.3'!E90</f>
        <v>0</v>
      </c>
    </row>
    <row r="91" spans="1:5" ht="21.75" customHeight="1">
      <c r="A91" s="477" t="s">
        <v>274</v>
      </c>
      <c r="B91" s="502" t="s">
        <v>275</v>
      </c>
      <c r="C91" s="479" t="s">
        <v>276</v>
      </c>
      <c r="D91" s="503">
        <f>SUM(D88:D90)</f>
        <v>194458</v>
      </c>
      <c r="E91" s="504">
        <f>SUM(E88:E90)</f>
        <v>22037</v>
      </c>
    </row>
    <row r="92" spans="1:5" ht="10.5">
      <c r="A92" s="505" t="s">
        <v>277</v>
      </c>
      <c r="B92" s="501" t="s">
        <v>278</v>
      </c>
      <c r="C92" s="479" t="s">
        <v>1119</v>
      </c>
      <c r="D92" s="482">
        <f>D91-D50</f>
        <v>718</v>
      </c>
      <c r="E92" s="483">
        <f>E91-E50</f>
        <v>834</v>
      </c>
    </row>
    <row r="93" spans="1:5" ht="11.25" customHeight="1">
      <c r="A93" s="477" t="s">
        <v>279</v>
      </c>
      <c r="B93" s="501">
        <v>591</v>
      </c>
      <c r="C93" s="479" t="s">
        <v>1122</v>
      </c>
      <c r="D93" s="690">
        <f>'tab 1.2.2'!D93+'tab 1.2.3'!D93</f>
        <v>0</v>
      </c>
      <c r="E93" s="691">
        <f>'tab 1.2.2'!E93+'tab 1.2.3'!E93</f>
        <v>0</v>
      </c>
    </row>
    <row r="94" spans="1:5" ht="15" customHeight="1" thickBot="1">
      <c r="A94" s="506" t="s">
        <v>280</v>
      </c>
      <c r="B94" s="507" t="s">
        <v>281</v>
      </c>
      <c r="C94" s="494" t="s">
        <v>2</v>
      </c>
      <c r="D94" s="495">
        <f>D92-D93</f>
        <v>718</v>
      </c>
      <c r="E94" s="496">
        <f>E92-E93</f>
        <v>834</v>
      </c>
    </row>
    <row r="95" spans="1:5" ht="15" customHeight="1" thickBot="1">
      <c r="A95" s="508"/>
      <c r="B95" s="509"/>
      <c r="C95" s="509"/>
      <c r="D95" s="510" t="s">
        <v>500</v>
      </c>
      <c r="E95" s="511"/>
    </row>
    <row r="96" spans="1:5" ht="15" customHeight="1">
      <c r="A96" s="512" t="s">
        <v>282</v>
      </c>
      <c r="B96" s="513" t="s">
        <v>283</v>
      </c>
      <c r="C96" s="474" t="s">
        <v>5</v>
      </c>
      <c r="D96" s="476">
        <f>D92+E92</f>
        <v>1552</v>
      </c>
      <c r="E96" s="514"/>
    </row>
    <row r="97" spans="1:5" ht="15" customHeight="1" thickBot="1">
      <c r="A97" s="506" t="s">
        <v>284</v>
      </c>
      <c r="B97" s="515" t="s">
        <v>285</v>
      </c>
      <c r="C97" s="494" t="s">
        <v>8</v>
      </c>
      <c r="D97" s="496">
        <f>D94+E94</f>
        <v>1552</v>
      </c>
      <c r="E97" s="514"/>
    </row>
    <row r="98" spans="1:5" ht="12.75" customHeight="1">
      <c r="A98" s="516"/>
      <c r="B98" s="462"/>
      <c r="C98" s="462"/>
      <c r="D98" s="461"/>
      <c r="E98" s="461"/>
    </row>
    <row r="99" spans="1:5" ht="12.75" customHeight="1">
      <c r="A99" s="205"/>
      <c r="B99" s="467"/>
      <c r="C99" s="467"/>
      <c r="D99" s="461"/>
      <c r="E99" s="461"/>
    </row>
    <row r="100" spans="1:5" ht="10.5">
      <c r="A100" s="463" t="s">
        <v>163</v>
      </c>
      <c r="B100" s="467"/>
      <c r="C100" s="467"/>
      <c r="D100" s="461"/>
      <c r="E100" s="461"/>
    </row>
    <row r="101" spans="1:3" ht="10.5">
      <c r="A101" s="463" t="s">
        <v>164</v>
      </c>
      <c r="B101" s="467"/>
      <c r="C101" s="467"/>
    </row>
  </sheetData>
  <sheetProtection sheet="1" objects="1" scenarios="1"/>
  <mergeCells count="2">
    <mergeCell ref="C1:D1"/>
    <mergeCell ref="A4:E4"/>
  </mergeCells>
  <printOptions/>
  <pageMargins left="0.61" right="0.64" top="1" bottom="1" header="0.4921259845" footer="0.4921259845"/>
  <pageSetup horizontalDpi="600" verticalDpi="600" orientation="portrait" paperSize="9" r:id="rId3"/>
  <rowBreaks count="1" manualBreakCount="1">
    <brk id="50" max="255" man="1"/>
  </rowBreaks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2"/>
  </sheetPr>
  <dimension ref="A1:C18"/>
  <sheetViews>
    <sheetView workbookViewId="0" topLeftCell="A1">
      <selection activeCell="C8" sqref="C8"/>
    </sheetView>
  </sheetViews>
  <sheetFormatPr defaultColWidth="9.33203125" defaultRowHeight="10.5"/>
  <cols>
    <col min="1" max="1" width="5.16015625" style="12" customWidth="1"/>
    <col min="2" max="2" width="53.33203125" style="12" customWidth="1"/>
    <col min="3" max="3" width="15.16015625" style="12" customWidth="1"/>
    <col min="4" max="16384" width="9.33203125" style="12" customWidth="1"/>
  </cols>
  <sheetData>
    <row r="1" spans="1:2" ht="12" customHeight="1">
      <c r="A1" s="229" t="s">
        <v>575</v>
      </c>
      <c r="B1" s="230"/>
    </row>
    <row r="2" spans="1:2" ht="12" customHeight="1">
      <c r="A2" s="229"/>
      <c r="B2" s="230"/>
    </row>
    <row r="3" spans="1:2" ht="12" customHeight="1">
      <c r="A3" s="229" t="s">
        <v>509</v>
      </c>
      <c r="B3" s="230"/>
    </row>
    <row r="4" ht="12" customHeight="1">
      <c r="A4" s="11"/>
    </row>
    <row r="5" ht="12" customHeight="1" thickBot="1">
      <c r="C5" s="231" t="s">
        <v>370</v>
      </c>
    </row>
    <row r="6" spans="1:3" ht="14.25" customHeight="1" thickBot="1">
      <c r="A6" s="232" t="s">
        <v>813</v>
      </c>
      <c r="B6" s="233"/>
      <c r="C6" s="234">
        <v>10000</v>
      </c>
    </row>
    <row r="7" spans="1:3" ht="14.25" customHeight="1">
      <c r="A7" s="787" t="s">
        <v>513</v>
      </c>
      <c r="B7" s="580" t="s">
        <v>576</v>
      </c>
      <c r="C7" s="292">
        <v>7450</v>
      </c>
    </row>
    <row r="8" spans="1:3" ht="14.25" customHeight="1">
      <c r="A8" s="787"/>
      <c r="B8" s="580" t="s">
        <v>514</v>
      </c>
      <c r="C8" s="292"/>
    </row>
    <row r="9" spans="1:3" ht="14.25" customHeight="1">
      <c r="A9" s="787"/>
      <c r="B9" s="237" t="s">
        <v>553</v>
      </c>
      <c r="C9" s="238"/>
    </row>
    <row r="10" spans="1:3" ht="14.25" customHeight="1">
      <c r="A10" s="787"/>
      <c r="B10" s="237" t="s">
        <v>515</v>
      </c>
      <c r="C10" s="238"/>
    </row>
    <row r="11" spans="1:3" ht="14.25" customHeight="1" thickBot="1">
      <c r="A11" s="787"/>
      <c r="B11" s="237" t="s">
        <v>516</v>
      </c>
      <c r="C11" s="238"/>
    </row>
    <row r="12" spans="1:3" ht="14.25" customHeight="1" thickBot="1">
      <c r="A12" s="788"/>
      <c r="B12" s="239" t="s">
        <v>518</v>
      </c>
      <c r="C12" s="240">
        <f>SUM(C7:C11)</f>
        <v>7450</v>
      </c>
    </row>
    <row r="13" spans="1:3" ht="14.25" customHeight="1">
      <c r="A13" s="786" t="s">
        <v>519</v>
      </c>
      <c r="B13" s="235" t="s">
        <v>577</v>
      </c>
      <c r="C13" s="236"/>
    </row>
    <row r="14" spans="1:3" ht="14.25" customHeight="1">
      <c r="A14" s="787"/>
      <c r="B14" s="237" t="s">
        <v>555</v>
      </c>
      <c r="C14" s="238"/>
    </row>
    <row r="15" spans="1:3" ht="14.25" customHeight="1">
      <c r="A15" s="787"/>
      <c r="B15" s="237" t="s">
        <v>521</v>
      </c>
      <c r="C15" s="238"/>
    </row>
    <row r="16" spans="1:3" ht="14.25" customHeight="1" thickBot="1">
      <c r="A16" s="787"/>
      <c r="B16" s="237" t="s">
        <v>522</v>
      </c>
      <c r="C16" s="238"/>
    </row>
    <row r="17" spans="1:3" ht="14.25" customHeight="1" thickBot="1">
      <c r="A17" s="788"/>
      <c r="B17" s="239" t="s">
        <v>524</v>
      </c>
      <c r="C17" s="240">
        <f>SUM(C13:C16)</f>
        <v>0</v>
      </c>
    </row>
    <row r="18" spans="1:3" ht="14.25" customHeight="1" thickBot="1">
      <c r="A18" s="232" t="s">
        <v>814</v>
      </c>
      <c r="B18" s="233"/>
      <c r="C18" s="240">
        <f>C6+C12-C17</f>
        <v>17450</v>
      </c>
    </row>
  </sheetData>
  <sheetProtection sheet="1" objects="1" scenarios="1"/>
  <mergeCells count="2">
    <mergeCell ref="A7:A12"/>
    <mergeCell ref="A13:A17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R32"/>
  <sheetViews>
    <sheetView workbookViewId="0" topLeftCell="A1">
      <selection activeCell="Q13" sqref="Q13"/>
    </sheetView>
  </sheetViews>
  <sheetFormatPr defaultColWidth="9.33203125" defaultRowHeight="10.5"/>
  <cols>
    <col min="1" max="1" width="3.66015625" style="164" customWidth="1"/>
    <col min="2" max="2" width="10.16015625" style="164" bestFit="1" customWidth="1"/>
    <col min="3" max="3" width="18.16015625" style="164" customWidth="1"/>
    <col min="4" max="5" width="9.83203125" style="164" customWidth="1"/>
    <col min="6" max="8" width="9.33203125" style="164" customWidth="1"/>
    <col min="9" max="10" width="9.83203125" style="164" customWidth="1"/>
    <col min="11" max="13" width="9.33203125" style="164" customWidth="1"/>
    <col min="14" max="16" width="9.83203125" style="164" customWidth="1"/>
    <col min="17" max="17" width="10.16015625" style="164" customWidth="1"/>
    <col min="18" max="16384" width="9.33203125" style="164" customWidth="1"/>
  </cols>
  <sheetData>
    <row r="1" spans="1:18" ht="10.5">
      <c r="A1" s="323" t="s">
        <v>603</v>
      </c>
      <c r="B1" s="324"/>
      <c r="C1" s="324"/>
      <c r="D1" s="324"/>
      <c r="E1" s="324"/>
      <c r="F1" s="324"/>
      <c r="G1" s="324"/>
      <c r="H1" s="324"/>
      <c r="I1" s="324"/>
      <c r="J1" s="324"/>
      <c r="K1" s="325"/>
      <c r="L1" s="325"/>
      <c r="M1" s="325"/>
      <c r="N1" s="325"/>
      <c r="O1" s="325"/>
      <c r="P1" s="325"/>
      <c r="Q1" s="325"/>
      <c r="R1" s="324"/>
    </row>
    <row r="2" spans="1:18" ht="10.5">
      <c r="A2" s="138"/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</row>
    <row r="3" spans="1:18" ht="10.5">
      <c r="A3" s="323" t="s">
        <v>578</v>
      </c>
      <c r="B3" s="324"/>
      <c r="C3" s="324"/>
      <c r="D3" s="324"/>
      <c r="E3" s="324"/>
      <c r="F3" s="324"/>
      <c r="G3" s="324"/>
      <c r="H3" s="324"/>
      <c r="I3" s="324"/>
      <c r="J3" s="324"/>
      <c r="K3" s="325"/>
      <c r="L3" s="325"/>
      <c r="M3" s="325"/>
      <c r="N3" s="325"/>
      <c r="O3" s="325"/>
      <c r="P3" s="325"/>
      <c r="Q3" s="325"/>
      <c r="R3" s="324"/>
    </row>
    <row r="4" spans="1:18" ht="10.5">
      <c r="A4" s="138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</row>
    <row r="5" spans="1:18" ht="10.5">
      <c r="A5" s="324"/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</row>
    <row r="6" spans="1:18" ht="10.5">
      <c r="A6" s="324"/>
      <c r="B6" s="324"/>
      <c r="C6" s="324"/>
      <c r="D6" s="324"/>
      <c r="E6" s="324"/>
      <c r="F6" s="324"/>
      <c r="G6" s="324"/>
      <c r="H6" s="324"/>
      <c r="I6" s="324"/>
      <c r="J6" s="324"/>
      <c r="K6" s="325"/>
      <c r="L6" s="325"/>
      <c r="M6" s="325"/>
      <c r="N6" s="325"/>
      <c r="O6" s="325"/>
      <c r="P6" s="325"/>
      <c r="Q6" s="325"/>
      <c r="R6" s="324"/>
    </row>
    <row r="7" spans="1:18" ht="11.25" thickBot="1">
      <c r="A7" s="140" t="s">
        <v>604</v>
      </c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846" t="s">
        <v>609</v>
      </c>
      <c r="Q7" s="846"/>
      <c r="R7" s="846"/>
    </row>
    <row r="8" spans="1:18" ht="11.25" thickBot="1">
      <c r="A8" s="847" t="s">
        <v>381</v>
      </c>
      <c r="B8" s="850" t="s">
        <v>579</v>
      </c>
      <c r="C8" s="853" t="s">
        <v>580</v>
      </c>
      <c r="D8" s="856" t="s">
        <v>581</v>
      </c>
      <c r="E8" s="856"/>
      <c r="F8" s="856"/>
      <c r="G8" s="856"/>
      <c r="H8" s="857"/>
      <c r="I8" s="839" t="s">
        <v>582</v>
      </c>
      <c r="J8" s="840"/>
      <c r="K8" s="840"/>
      <c r="L8" s="840"/>
      <c r="M8" s="840"/>
      <c r="N8" s="858" t="s">
        <v>583</v>
      </c>
      <c r="O8" s="859"/>
      <c r="P8" s="860"/>
      <c r="Q8" s="861" t="s">
        <v>584</v>
      </c>
      <c r="R8" s="864" t="s">
        <v>585</v>
      </c>
    </row>
    <row r="9" spans="1:18" ht="10.5">
      <c r="A9" s="848"/>
      <c r="B9" s="851"/>
      <c r="C9" s="854"/>
      <c r="D9" s="865" t="s">
        <v>586</v>
      </c>
      <c r="E9" s="865"/>
      <c r="F9" s="841"/>
      <c r="G9" s="837" t="s">
        <v>587</v>
      </c>
      <c r="H9" s="838"/>
      <c r="I9" s="839" t="s">
        <v>586</v>
      </c>
      <c r="J9" s="840"/>
      <c r="K9" s="841"/>
      <c r="L9" s="837" t="s">
        <v>587</v>
      </c>
      <c r="M9" s="842"/>
      <c r="N9" s="834"/>
      <c r="O9" s="835"/>
      <c r="P9" s="836"/>
      <c r="Q9" s="862"/>
      <c r="R9" s="862"/>
    </row>
    <row r="10" spans="1:18" ht="10.5" customHeight="1">
      <c r="A10" s="848"/>
      <c r="B10" s="851"/>
      <c r="C10" s="854"/>
      <c r="D10" s="832" t="s">
        <v>588</v>
      </c>
      <c r="E10" s="833"/>
      <c r="F10" s="828" t="s">
        <v>606</v>
      </c>
      <c r="G10" s="828" t="s">
        <v>589</v>
      </c>
      <c r="H10" s="843" t="s">
        <v>607</v>
      </c>
      <c r="I10" s="845" t="s">
        <v>588</v>
      </c>
      <c r="J10" s="833"/>
      <c r="K10" s="828" t="s">
        <v>606</v>
      </c>
      <c r="L10" s="828" t="s">
        <v>589</v>
      </c>
      <c r="M10" s="830" t="s">
        <v>607</v>
      </c>
      <c r="N10" s="834" t="s">
        <v>590</v>
      </c>
      <c r="O10" s="835"/>
      <c r="P10" s="836"/>
      <c r="Q10" s="862"/>
      <c r="R10" s="862"/>
    </row>
    <row r="11" spans="1:18" ht="31.5">
      <c r="A11" s="848"/>
      <c r="B11" s="851"/>
      <c r="C11" s="854"/>
      <c r="D11" s="327" t="s">
        <v>605</v>
      </c>
      <c r="E11" s="327" t="s">
        <v>591</v>
      </c>
      <c r="F11" s="829"/>
      <c r="G11" s="829"/>
      <c r="H11" s="844"/>
      <c r="I11" s="328" t="s">
        <v>605</v>
      </c>
      <c r="J11" s="327" t="s">
        <v>591</v>
      </c>
      <c r="K11" s="829"/>
      <c r="L11" s="829"/>
      <c r="M11" s="831"/>
      <c r="N11" s="328" t="s">
        <v>605</v>
      </c>
      <c r="O11" s="329" t="s">
        <v>591</v>
      </c>
      <c r="P11" s="330" t="s">
        <v>608</v>
      </c>
      <c r="Q11" s="863"/>
      <c r="R11" s="863"/>
    </row>
    <row r="12" spans="1:18" ht="11.25" thickBot="1">
      <c r="A12" s="849"/>
      <c r="B12" s="852"/>
      <c r="C12" s="855"/>
      <c r="D12" s="331" t="s">
        <v>592</v>
      </c>
      <c r="E12" s="332" t="s">
        <v>593</v>
      </c>
      <c r="F12" s="332" t="s">
        <v>594</v>
      </c>
      <c r="G12" s="332" t="s">
        <v>595</v>
      </c>
      <c r="H12" s="333" t="s">
        <v>596</v>
      </c>
      <c r="I12" s="334" t="s">
        <v>597</v>
      </c>
      <c r="J12" s="332" t="s">
        <v>598</v>
      </c>
      <c r="K12" s="332" t="s">
        <v>599</v>
      </c>
      <c r="L12" s="332" t="s">
        <v>600</v>
      </c>
      <c r="M12" s="335" t="s">
        <v>601</v>
      </c>
      <c r="N12" s="336" t="s">
        <v>602</v>
      </c>
      <c r="O12" s="337" t="s">
        <v>827</v>
      </c>
      <c r="P12" s="338" t="s">
        <v>828</v>
      </c>
      <c r="Q12" s="339" t="s">
        <v>829</v>
      </c>
      <c r="R12" s="339" t="s">
        <v>830</v>
      </c>
    </row>
    <row r="13" spans="1:18" ht="11.25" thickBot="1">
      <c r="A13" s="340">
        <v>1</v>
      </c>
      <c r="B13" s="346"/>
      <c r="C13" s="349"/>
      <c r="D13" s="306"/>
      <c r="E13" s="307"/>
      <c r="F13" s="307"/>
      <c r="G13" s="307"/>
      <c r="H13" s="308"/>
      <c r="I13" s="306"/>
      <c r="J13" s="307"/>
      <c r="K13" s="307"/>
      <c r="L13" s="307"/>
      <c r="M13" s="308"/>
      <c r="N13" s="296">
        <f aca="true" t="shared" si="0" ref="N13:N27">D13+I13</f>
        <v>0</v>
      </c>
      <c r="O13" s="297">
        <f aca="true" t="shared" si="1" ref="O13:O27">E13+J13</f>
        <v>0</v>
      </c>
      <c r="P13" s="298">
        <f aca="true" t="shared" si="2" ref="P13:P27">D13+I13-E13-J13</f>
        <v>0</v>
      </c>
      <c r="Q13" s="303">
        <f>F13+H13+K13+M13</f>
        <v>0</v>
      </c>
      <c r="R13" s="303">
        <f aca="true" t="shared" si="3" ref="R13:R27">G13+L13</f>
        <v>0</v>
      </c>
    </row>
    <row r="14" spans="1:18" ht="11.25" thickBot="1">
      <c r="A14" s="340">
        <v>2</v>
      </c>
      <c r="B14" s="346"/>
      <c r="C14" s="343"/>
      <c r="D14" s="309"/>
      <c r="E14" s="310"/>
      <c r="F14" s="310"/>
      <c r="G14" s="310"/>
      <c r="H14" s="311"/>
      <c r="I14" s="309"/>
      <c r="J14" s="310"/>
      <c r="K14" s="310"/>
      <c r="L14" s="310"/>
      <c r="M14" s="311"/>
      <c r="N14" s="299">
        <f t="shared" si="0"/>
        <v>0</v>
      </c>
      <c r="O14" s="293">
        <f t="shared" si="1"/>
        <v>0</v>
      </c>
      <c r="P14" s="294">
        <f t="shared" si="2"/>
        <v>0</v>
      </c>
      <c r="Q14" s="303">
        <f aca="true" t="shared" si="4" ref="Q14:Q27">F14+H14+K14+M14</f>
        <v>0</v>
      </c>
      <c r="R14" s="304">
        <f t="shared" si="3"/>
        <v>0</v>
      </c>
    </row>
    <row r="15" spans="1:18" ht="11.25" thickBot="1">
      <c r="A15" s="340">
        <v>3</v>
      </c>
      <c r="B15" s="346"/>
      <c r="C15" s="343"/>
      <c r="D15" s="309"/>
      <c r="E15" s="310"/>
      <c r="F15" s="310"/>
      <c r="G15" s="310"/>
      <c r="H15" s="311"/>
      <c r="I15" s="309"/>
      <c r="J15" s="310"/>
      <c r="K15" s="310"/>
      <c r="L15" s="310"/>
      <c r="M15" s="311"/>
      <c r="N15" s="299">
        <f t="shared" si="0"/>
        <v>0</v>
      </c>
      <c r="O15" s="293">
        <f t="shared" si="1"/>
        <v>0</v>
      </c>
      <c r="P15" s="294">
        <f t="shared" si="2"/>
        <v>0</v>
      </c>
      <c r="Q15" s="303">
        <f t="shared" si="4"/>
        <v>0</v>
      </c>
      <c r="R15" s="304">
        <f t="shared" si="3"/>
        <v>0</v>
      </c>
    </row>
    <row r="16" spans="1:18" ht="11.25" thickBot="1">
      <c r="A16" s="340">
        <v>4</v>
      </c>
      <c r="B16" s="346"/>
      <c r="C16" s="343"/>
      <c r="D16" s="309"/>
      <c r="E16" s="310"/>
      <c r="F16" s="310"/>
      <c r="G16" s="310"/>
      <c r="H16" s="311"/>
      <c r="I16" s="309"/>
      <c r="J16" s="310"/>
      <c r="K16" s="310"/>
      <c r="L16" s="310"/>
      <c r="M16" s="311"/>
      <c r="N16" s="299">
        <f t="shared" si="0"/>
        <v>0</v>
      </c>
      <c r="O16" s="293">
        <f t="shared" si="1"/>
        <v>0</v>
      </c>
      <c r="P16" s="294">
        <f t="shared" si="2"/>
        <v>0</v>
      </c>
      <c r="Q16" s="303">
        <f t="shared" si="4"/>
        <v>0</v>
      </c>
      <c r="R16" s="304">
        <f t="shared" si="3"/>
        <v>0</v>
      </c>
    </row>
    <row r="17" spans="1:18" ht="11.25" thickBot="1">
      <c r="A17" s="340">
        <v>5</v>
      </c>
      <c r="B17" s="346"/>
      <c r="C17" s="343"/>
      <c r="D17" s="309"/>
      <c r="E17" s="310"/>
      <c r="F17" s="310"/>
      <c r="G17" s="310"/>
      <c r="H17" s="311"/>
      <c r="I17" s="309"/>
      <c r="J17" s="310"/>
      <c r="K17" s="310"/>
      <c r="L17" s="310"/>
      <c r="M17" s="311"/>
      <c r="N17" s="299">
        <f t="shared" si="0"/>
        <v>0</v>
      </c>
      <c r="O17" s="293">
        <f t="shared" si="1"/>
        <v>0</v>
      </c>
      <c r="P17" s="294">
        <f t="shared" si="2"/>
        <v>0</v>
      </c>
      <c r="Q17" s="303">
        <f t="shared" si="4"/>
        <v>0</v>
      </c>
      <c r="R17" s="304">
        <f t="shared" si="3"/>
        <v>0</v>
      </c>
    </row>
    <row r="18" spans="1:18" ht="11.25" thickBot="1">
      <c r="A18" s="340">
        <v>6</v>
      </c>
      <c r="B18" s="346"/>
      <c r="C18" s="343"/>
      <c r="D18" s="309"/>
      <c r="E18" s="310"/>
      <c r="F18" s="310"/>
      <c r="G18" s="310"/>
      <c r="H18" s="311"/>
      <c r="I18" s="309"/>
      <c r="J18" s="310"/>
      <c r="K18" s="310"/>
      <c r="L18" s="310"/>
      <c r="M18" s="311"/>
      <c r="N18" s="299">
        <f t="shared" si="0"/>
        <v>0</v>
      </c>
      <c r="O18" s="293">
        <f t="shared" si="1"/>
        <v>0</v>
      </c>
      <c r="P18" s="294">
        <f t="shared" si="2"/>
        <v>0</v>
      </c>
      <c r="Q18" s="303">
        <f t="shared" si="4"/>
        <v>0</v>
      </c>
      <c r="R18" s="304">
        <f t="shared" si="3"/>
        <v>0</v>
      </c>
    </row>
    <row r="19" spans="1:18" ht="11.25" thickBot="1">
      <c r="A19" s="340">
        <v>7</v>
      </c>
      <c r="B19" s="346"/>
      <c r="C19" s="343"/>
      <c r="D19" s="309"/>
      <c r="E19" s="310"/>
      <c r="F19" s="310"/>
      <c r="G19" s="310"/>
      <c r="H19" s="311"/>
      <c r="I19" s="309"/>
      <c r="J19" s="310"/>
      <c r="K19" s="310"/>
      <c r="L19" s="310"/>
      <c r="M19" s="311"/>
      <c r="N19" s="299">
        <f t="shared" si="0"/>
        <v>0</v>
      </c>
      <c r="O19" s="293">
        <f t="shared" si="1"/>
        <v>0</v>
      </c>
      <c r="P19" s="294">
        <f t="shared" si="2"/>
        <v>0</v>
      </c>
      <c r="Q19" s="303">
        <f t="shared" si="4"/>
        <v>0</v>
      </c>
      <c r="R19" s="304">
        <f t="shared" si="3"/>
        <v>0</v>
      </c>
    </row>
    <row r="20" spans="1:18" ht="11.25" thickBot="1">
      <c r="A20" s="340">
        <v>8</v>
      </c>
      <c r="B20" s="346"/>
      <c r="C20" s="343"/>
      <c r="D20" s="309"/>
      <c r="E20" s="310"/>
      <c r="F20" s="310"/>
      <c r="G20" s="310"/>
      <c r="H20" s="311"/>
      <c r="I20" s="309"/>
      <c r="J20" s="310"/>
      <c r="K20" s="310"/>
      <c r="L20" s="310"/>
      <c r="M20" s="311"/>
      <c r="N20" s="299">
        <f t="shared" si="0"/>
        <v>0</v>
      </c>
      <c r="O20" s="293">
        <f t="shared" si="1"/>
        <v>0</v>
      </c>
      <c r="P20" s="294">
        <f t="shared" si="2"/>
        <v>0</v>
      </c>
      <c r="Q20" s="303">
        <f t="shared" si="4"/>
        <v>0</v>
      </c>
      <c r="R20" s="304">
        <f t="shared" si="3"/>
        <v>0</v>
      </c>
    </row>
    <row r="21" spans="1:18" ht="11.25" thickBot="1">
      <c r="A21" s="340">
        <v>9</v>
      </c>
      <c r="B21" s="346"/>
      <c r="C21" s="343"/>
      <c r="D21" s="309"/>
      <c r="E21" s="310"/>
      <c r="F21" s="310"/>
      <c r="G21" s="310"/>
      <c r="H21" s="311"/>
      <c r="I21" s="309"/>
      <c r="J21" s="310"/>
      <c r="K21" s="310"/>
      <c r="L21" s="310"/>
      <c r="M21" s="311"/>
      <c r="N21" s="299">
        <f t="shared" si="0"/>
        <v>0</v>
      </c>
      <c r="O21" s="293">
        <f t="shared" si="1"/>
        <v>0</v>
      </c>
      <c r="P21" s="294">
        <f t="shared" si="2"/>
        <v>0</v>
      </c>
      <c r="Q21" s="303">
        <f t="shared" si="4"/>
        <v>0</v>
      </c>
      <c r="R21" s="304">
        <f t="shared" si="3"/>
        <v>0</v>
      </c>
    </row>
    <row r="22" spans="1:18" ht="11.25" thickBot="1">
      <c r="A22" s="340">
        <v>10</v>
      </c>
      <c r="B22" s="347"/>
      <c r="C22" s="344"/>
      <c r="D22" s="312"/>
      <c r="E22" s="313"/>
      <c r="F22" s="313"/>
      <c r="G22" s="313"/>
      <c r="H22" s="314"/>
      <c r="I22" s="312"/>
      <c r="J22" s="313"/>
      <c r="K22" s="313"/>
      <c r="L22" s="310"/>
      <c r="M22" s="311"/>
      <c r="N22" s="299">
        <f t="shared" si="0"/>
        <v>0</v>
      </c>
      <c r="O22" s="293">
        <f t="shared" si="1"/>
        <v>0</v>
      </c>
      <c r="P22" s="294">
        <f t="shared" si="2"/>
        <v>0</v>
      </c>
      <c r="Q22" s="303">
        <f t="shared" si="4"/>
        <v>0</v>
      </c>
      <c r="R22" s="304">
        <f t="shared" si="3"/>
        <v>0</v>
      </c>
    </row>
    <row r="23" spans="1:18" ht="11.25" thickBot="1">
      <c r="A23" s="340">
        <v>11</v>
      </c>
      <c r="B23" s="347"/>
      <c r="C23" s="344"/>
      <c r="D23" s="312"/>
      <c r="E23" s="313"/>
      <c r="F23" s="313"/>
      <c r="G23" s="313"/>
      <c r="H23" s="314"/>
      <c r="I23" s="312"/>
      <c r="J23" s="313"/>
      <c r="K23" s="313"/>
      <c r="L23" s="310"/>
      <c r="M23" s="311"/>
      <c r="N23" s="299">
        <f t="shared" si="0"/>
        <v>0</v>
      </c>
      <c r="O23" s="293">
        <f t="shared" si="1"/>
        <v>0</v>
      </c>
      <c r="P23" s="294">
        <f t="shared" si="2"/>
        <v>0</v>
      </c>
      <c r="Q23" s="303">
        <f t="shared" si="4"/>
        <v>0</v>
      </c>
      <c r="R23" s="304">
        <f t="shared" si="3"/>
        <v>0</v>
      </c>
    </row>
    <row r="24" spans="1:18" ht="11.25" thickBot="1">
      <c r="A24" s="340">
        <v>12</v>
      </c>
      <c r="B24" s="346"/>
      <c r="C24" s="343"/>
      <c r="D24" s="309"/>
      <c r="E24" s="310"/>
      <c r="F24" s="310"/>
      <c r="G24" s="310"/>
      <c r="H24" s="311"/>
      <c r="I24" s="309"/>
      <c r="J24" s="310"/>
      <c r="K24" s="310"/>
      <c r="L24" s="310"/>
      <c r="M24" s="311"/>
      <c r="N24" s="299">
        <f t="shared" si="0"/>
        <v>0</v>
      </c>
      <c r="O24" s="293">
        <f t="shared" si="1"/>
        <v>0</v>
      </c>
      <c r="P24" s="294">
        <f t="shared" si="2"/>
        <v>0</v>
      </c>
      <c r="Q24" s="303">
        <f t="shared" si="4"/>
        <v>0</v>
      </c>
      <c r="R24" s="304">
        <f t="shared" si="3"/>
        <v>0</v>
      </c>
    </row>
    <row r="25" spans="1:18" ht="11.25" thickBot="1">
      <c r="A25" s="340">
        <v>13</v>
      </c>
      <c r="B25" s="347"/>
      <c r="C25" s="344"/>
      <c r="D25" s="312"/>
      <c r="E25" s="313"/>
      <c r="F25" s="313"/>
      <c r="G25" s="313"/>
      <c r="H25" s="314"/>
      <c r="I25" s="312"/>
      <c r="J25" s="313"/>
      <c r="K25" s="313"/>
      <c r="L25" s="310"/>
      <c r="M25" s="311"/>
      <c r="N25" s="299">
        <f t="shared" si="0"/>
        <v>0</v>
      </c>
      <c r="O25" s="293">
        <f t="shared" si="1"/>
        <v>0</v>
      </c>
      <c r="P25" s="294">
        <f t="shared" si="2"/>
        <v>0</v>
      </c>
      <c r="Q25" s="303">
        <f t="shared" si="4"/>
        <v>0</v>
      </c>
      <c r="R25" s="304">
        <f t="shared" si="3"/>
        <v>0</v>
      </c>
    </row>
    <row r="26" spans="1:18" ht="11.25" thickBot="1">
      <c r="A26" s="340">
        <v>14</v>
      </c>
      <c r="B26" s="347"/>
      <c r="C26" s="344"/>
      <c r="D26" s="312"/>
      <c r="E26" s="313"/>
      <c r="F26" s="313"/>
      <c r="G26" s="313"/>
      <c r="H26" s="314"/>
      <c r="I26" s="312"/>
      <c r="J26" s="313"/>
      <c r="K26" s="313"/>
      <c r="L26" s="310"/>
      <c r="M26" s="311"/>
      <c r="N26" s="299">
        <f t="shared" si="0"/>
        <v>0</v>
      </c>
      <c r="O26" s="293">
        <f t="shared" si="1"/>
        <v>0</v>
      </c>
      <c r="P26" s="294">
        <f t="shared" si="2"/>
        <v>0</v>
      </c>
      <c r="Q26" s="303">
        <f t="shared" si="4"/>
        <v>0</v>
      </c>
      <c r="R26" s="304">
        <f t="shared" si="3"/>
        <v>0</v>
      </c>
    </row>
    <row r="27" spans="1:18" ht="11.25" thickBot="1">
      <c r="A27" s="341">
        <v>15</v>
      </c>
      <c r="B27" s="348"/>
      <c r="C27" s="345"/>
      <c r="D27" s="315"/>
      <c r="E27" s="316"/>
      <c r="F27" s="316"/>
      <c r="G27" s="316"/>
      <c r="H27" s="317"/>
      <c r="I27" s="315"/>
      <c r="J27" s="316"/>
      <c r="K27" s="316"/>
      <c r="L27" s="318"/>
      <c r="M27" s="319"/>
      <c r="N27" s="300">
        <f t="shared" si="0"/>
        <v>0</v>
      </c>
      <c r="O27" s="301">
        <f t="shared" si="1"/>
        <v>0</v>
      </c>
      <c r="P27" s="302">
        <f t="shared" si="2"/>
        <v>0</v>
      </c>
      <c r="Q27" s="303">
        <f t="shared" si="4"/>
        <v>0</v>
      </c>
      <c r="R27" s="305">
        <f t="shared" si="3"/>
        <v>0</v>
      </c>
    </row>
    <row r="28" spans="1:18" ht="11.25" thickBot="1">
      <c r="A28" s="825" t="s">
        <v>383</v>
      </c>
      <c r="B28" s="826"/>
      <c r="C28" s="827"/>
      <c r="D28" s="320">
        <f>SUM(D13:D27)</f>
        <v>0</v>
      </c>
      <c r="E28" s="295">
        <f aca="true" t="shared" si="5" ref="E28:R28">SUM(E13:E27)</f>
        <v>0</v>
      </c>
      <c r="F28" s="295">
        <f t="shared" si="5"/>
        <v>0</v>
      </c>
      <c r="G28" s="295">
        <f t="shared" si="5"/>
        <v>0</v>
      </c>
      <c r="H28" s="321">
        <f t="shared" si="5"/>
        <v>0</v>
      </c>
      <c r="I28" s="320">
        <f t="shared" si="5"/>
        <v>0</v>
      </c>
      <c r="J28" s="295">
        <f t="shared" si="5"/>
        <v>0</v>
      </c>
      <c r="K28" s="295">
        <f t="shared" si="5"/>
        <v>0</v>
      </c>
      <c r="L28" s="295">
        <f t="shared" si="5"/>
        <v>0</v>
      </c>
      <c r="M28" s="321">
        <f t="shared" si="5"/>
        <v>0</v>
      </c>
      <c r="N28" s="320">
        <f t="shared" si="5"/>
        <v>0</v>
      </c>
      <c r="O28" s="295">
        <f t="shared" si="5"/>
        <v>0</v>
      </c>
      <c r="P28" s="321">
        <f t="shared" si="5"/>
        <v>0</v>
      </c>
      <c r="Q28" s="322">
        <f t="shared" si="5"/>
        <v>0</v>
      </c>
      <c r="R28" s="322">
        <f t="shared" si="5"/>
        <v>0</v>
      </c>
    </row>
    <row r="29" spans="1:18" ht="10.5">
      <c r="A29" s="324"/>
      <c r="B29" s="324"/>
      <c r="C29" s="324"/>
      <c r="D29" s="324"/>
      <c r="E29" s="324"/>
      <c r="F29" s="324"/>
      <c r="G29" s="324"/>
      <c r="H29" s="324"/>
      <c r="I29" s="324"/>
      <c r="J29" s="324"/>
      <c r="K29" s="324"/>
      <c r="L29" s="324"/>
      <c r="M29" s="324"/>
      <c r="N29" s="324"/>
      <c r="O29" s="324"/>
      <c r="P29" s="324"/>
      <c r="Q29" s="324"/>
      <c r="R29" s="324"/>
    </row>
    <row r="30" spans="1:18" ht="11.25">
      <c r="A30" s="342" t="s">
        <v>416</v>
      </c>
      <c r="B30" s="324" t="s">
        <v>610</v>
      </c>
      <c r="C30" s="324"/>
      <c r="D30" s="324"/>
      <c r="E30" s="324"/>
      <c r="F30" s="324"/>
      <c r="G30" s="324"/>
      <c r="H30" s="324"/>
      <c r="I30" s="324"/>
      <c r="J30" s="324"/>
      <c r="K30" s="324"/>
      <c r="L30" s="324"/>
      <c r="M30" s="324"/>
      <c r="N30" s="324"/>
      <c r="O30" s="324"/>
      <c r="P30" s="324"/>
      <c r="Q30" s="324"/>
      <c r="R30" s="324"/>
    </row>
    <row r="31" spans="1:18" ht="11.25">
      <c r="A31" s="342" t="s">
        <v>417</v>
      </c>
      <c r="B31" s="324" t="s">
        <v>611</v>
      </c>
      <c r="C31" s="324"/>
      <c r="D31" s="324"/>
      <c r="E31" s="324"/>
      <c r="F31" s="324"/>
      <c r="G31" s="324"/>
      <c r="H31" s="324"/>
      <c r="I31" s="324"/>
      <c r="J31" s="324"/>
      <c r="K31" s="324"/>
      <c r="L31" s="324"/>
      <c r="M31" s="324"/>
      <c r="N31" s="324"/>
      <c r="O31" s="324"/>
      <c r="P31" s="324"/>
      <c r="Q31" s="324"/>
      <c r="R31" s="324"/>
    </row>
    <row r="32" spans="1:18" ht="11.25">
      <c r="A32" s="342" t="s">
        <v>418</v>
      </c>
      <c r="B32" s="324" t="s">
        <v>612</v>
      </c>
      <c r="C32" s="324"/>
      <c r="D32" s="324"/>
      <c r="E32" s="324"/>
      <c r="F32" s="324"/>
      <c r="G32" s="324"/>
      <c r="H32" s="324"/>
      <c r="I32" s="324"/>
      <c r="J32" s="324"/>
      <c r="K32" s="324"/>
      <c r="L32" s="324"/>
      <c r="M32" s="324"/>
      <c r="N32" s="324"/>
      <c r="O32" s="324"/>
      <c r="P32" s="324"/>
      <c r="Q32" s="324"/>
      <c r="R32" s="324"/>
    </row>
  </sheetData>
  <sheetProtection/>
  <mergeCells count="23">
    <mergeCell ref="P7:R7"/>
    <mergeCell ref="A8:A12"/>
    <mergeCell ref="B8:B12"/>
    <mergeCell ref="C8:C12"/>
    <mergeCell ref="D8:H8"/>
    <mergeCell ref="I8:M8"/>
    <mergeCell ref="N8:P9"/>
    <mergeCell ref="Q8:Q11"/>
    <mergeCell ref="R8:R11"/>
    <mergeCell ref="D9:F9"/>
    <mergeCell ref="N10:P10"/>
    <mergeCell ref="G9:H9"/>
    <mergeCell ref="I9:K9"/>
    <mergeCell ref="L9:M9"/>
    <mergeCell ref="G10:G11"/>
    <mergeCell ref="H10:H11"/>
    <mergeCell ref="I10:J10"/>
    <mergeCell ref="K10:K11"/>
    <mergeCell ref="A28:C28"/>
    <mergeCell ref="L10:L11"/>
    <mergeCell ref="M10:M11"/>
    <mergeCell ref="D10:E10"/>
    <mergeCell ref="F10:F11"/>
  </mergeCells>
  <printOptions/>
  <pageMargins left="0.22" right="0.19" top="0.71" bottom="0.75" header="0.4921259845" footer="0.4921259845"/>
  <pageSetup fitToHeight="1" fitToWidth="1" horizontalDpi="600" verticalDpi="600" orientation="landscape" paperSize="9" r:id="rId3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V65"/>
  <sheetViews>
    <sheetView workbookViewId="0" topLeftCell="H1">
      <pane ySplit="12" topLeftCell="BM13" activePane="bottomLeft" state="frozen"/>
      <selection pane="topLeft" activeCell="A1" sqref="A1"/>
      <selection pane="bottomLeft" activeCell="N12" sqref="N12"/>
    </sheetView>
  </sheetViews>
  <sheetFormatPr defaultColWidth="9.33203125" defaultRowHeight="10.5"/>
  <cols>
    <col min="1" max="1" width="4.16015625" style="584" customWidth="1"/>
    <col min="2" max="2" width="8.33203125" style="584" customWidth="1"/>
    <col min="3" max="3" width="9.33203125" style="584" customWidth="1"/>
    <col min="4" max="4" width="56" style="584" customWidth="1"/>
    <col min="5" max="19" width="15.16015625" style="584" customWidth="1"/>
    <col min="20" max="16384" width="9.33203125" style="584" customWidth="1"/>
  </cols>
  <sheetData>
    <row r="1" spans="1:22" ht="17.25" customHeight="1">
      <c r="A1" s="581" t="s">
        <v>645</v>
      </c>
      <c r="B1" s="582"/>
      <c r="C1" s="582"/>
      <c r="D1" s="582"/>
      <c r="E1" s="583"/>
      <c r="F1" s="583"/>
      <c r="G1" s="583"/>
      <c r="H1" s="583"/>
      <c r="I1" s="583"/>
      <c r="J1" s="583"/>
      <c r="K1" s="583"/>
      <c r="L1" s="583"/>
      <c r="M1" s="583"/>
      <c r="N1" s="582"/>
      <c r="O1" s="582"/>
      <c r="P1" s="582"/>
      <c r="Q1" s="582"/>
      <c r="R1" s="582"/>
      <c r="S1" s="582"/>
      <c r="T1" s="582"/>
      <c r="U1" s="582"/>
      <c r="V1" s="582"/>
    </row>
    <row r="2" spans="1:22" ht="17.25" customHeight="1">
      <c r="A2" s="582"/>
      <c r="B2" s="582"/>
      <c r="C2" s="582"/>
      <c r="D2" s="582"/>
      <c r="E2" s="583"/>
      <c r="F2" s="583"/>
      <c r="G2" s="583"/>
      <c r="H2" s="583"/>
      <c r="I2" s="583"/>
      <c r="J2" s="583"/>
      <c r="K2" s="583"/>
      <c r="L2" s="583"/>
      <c r="M2" s="583"/>
      <c r="N2" s="582"/>
      <c r="O2" s="582"/>
      <c r="P2" s="582"/>
      <c r="Q2" s="582"/>
      <c r="R2" s="582"/>
      <c r="S2" s="582"/>
      <c r="T2" s="582"/>
      <c r="U2" s="582"/>
      <c r="V2" s="582"/>
    </row>
    <row r="3" spans="1:22" ht="17.25" customHeight="1">
      <c r="A3" s="581" t="s">
        <v>682</v>
      </c>
      <c r="B3" s="582"/>
      <c r="C3" s="582"/>
      <c r="D3" s="582"/>
      <c r="E3" s="583"/>
      <c r="F3" s="583"/>
      <c r="G3" s="583"/>
      <c r="H3" s="583"/>
      <c r="I3" s="583"/>
      <c r="J3" s="583"/>
      <c r="K3" s="583"/>
      <c r="L3" s="583"/>
      <c r="M3" s="583"/>
      <c r="N3" s="582"/>
      <c r="O3" s="582"/>
      <c r="P3" s="582"/>
      <c r="Q3" s="582"/>
      <c r="R3" s="582"/>
      <c r="S3" s="582"/>
      <c r="T3" s="582"/>
      <c r="U3" s="582"/>
      <c r="V3" s="582"/>
    </row>
    <row r="4" spans="1:22" ht="14.25" customHeight="1">
      <c r="A4" s="582"/>
      <c r="B4" s="582"/>
      <c r="C4" s="582"/>
      <c r="D4" s="582"/>
      <c r="E4" s="582"/>
      <c r="F4" s="582"/>
      <c r="G4" s="582"/>
      <c r="H4" s="582"/>
      <c r="I4" s="582"/>
      <c r="J4" s="582"/>
      <c r="K4" s="582"/>
      <c r="L4" s="582"/>
      <c r="M4" s="582"/>
      <c r="N4" s="582"/>
      <c r="O4" s="582"/>
      <c r="P4" s="582"/>
      <c r="Q4" s="582"/>
      <c r="R4" s="872" t="s">
        <v>646</v>
      </c>
      <c r="S4" s="872"/>
      <c r="T4" s="582"/>
      <c r="U4" s="582"/>
      <c r="V4" s="582"/>
    </row>
    <row r="5" spans="1:22" ht="9.75" customHeight="1" thickBot="1">
      <c r="A5" s="585"/>
      <c r="B5" s="585"/>
      <c r="C5" s="585"/>
      <c r="D5" s="585"/>
      <c r="E5" s="586"/>
      <c r="F5" s="586"/>
      <c r="G5" s="586"/>
      <c r="H5" s="586"/>
      <c r="I5" s="586"/>
      <c r="J5" s="586"/>
      <c r="K5" s="586"/>
      <c r="L5" s="586"/>
      <c r="M5" s="586"/>
      <c r="N5" s="585"/>
      <c r="O5" s="585"/>
      <c r="P5" s="585"/>
      <c r="Q5" s="585"/>
      <c r="R5" s="585"/>
      <c r="S5" s="586"/>
      <c r="T5" s="582"/>
      <c r="U5" s="582"/>
      <c r="V5" s="582"/>
    </row>
    <row r="6" spans="1:22" ht="43.5" customHeight="1" thickBot="1">
      <c r="A6" s="873" t="s">
        <v>613</v>
      </c>
      <c r="B6" s="875" t="s">
        <v>614</v>
      </c>
      <c r="C6" s="876"/>
      <c r="D6" s="877"/>
      <c r="E6" s="881" t="s">
        <v>647</v>
      </c>
      <c r="F6" s="882"/>
      <c r="G6" s="587" t="s">
        <v>678</v>
      </c>
      <c r="H6" s="881" t="s">
        <v>679</v>
      </c>
      <c r="I6" s="883"/>
      <c r="J6" s="884" t="s">
        <v>615</v>
      </c>
      <c r="K6" s="885"/>
      <c r="L6" s="881" t="s">
        <v>616</v>
      </c>
      <c r="M6" s="886"/>
      <c r="N6" s="881" t="s">
        <v>617</v>
      </c>
      <c r="O6" s="886"/>
      <c r="P6" s="881" t="s">
        <v>680</v>
      </c>
      <c r="Q6" s="886"/>
      <c r="R6" s="881" t="s">
        <v>388</v>
      </c>
      <c r="S6" s="883"/>
      <c r="T6" s="582"/>
      <c r="U6" s="582"/>
      <c r="V6" s="582"/>
    </row>
    <row r="7" spans="1:22" ht="27.75" customHeight="1" thickBot="1">
      <c r="A7" s="874"/>
      <c r="B7" s="878"/>
      <c r="C7" s="879"/>
      <c r="D7" s="880"/>
      <c r="E7" s="635" t="s">
        <v>648</v>
      </c>
      <c r="F7" s="588" t="s">
        <v>649</v>
      </c>
      <c r="G7" s="588" t="s">
        <v>649</v>
      </c>
      <c r="H7" s="635" t="s">
        <v>648</v>
      </c>
      <c r="I7" s="589" t="s">
        <v>649</v>
      </c>
      <c r="J7" s="642" t="s">
        <v>648</v>
      </c>
      <c r="K7" s="589" t="s">
        <v>649</v>
      </c>
      <c r="L7" s="643" t="s">
        <v>648</v>
      </c>
      <c r="M7" s="590" t="s">
        <v>649</v>
      </c>
      <c r="N7" s="643" t="s">
        <v>648</v>
      </c>
      <c r="O7" s="590" t="s">
        <v>649</v>
      </c>
      <c r="P7" s="643" t="s">
        <v>648</v>
      </c>
      <c r="Q7" s="590" t="s">
        <v>649</v>
      </c>
      <c r="R7" s="643" t="s">
        <v>648</v>
      </c>
      <c r="S7" s="590" t="s">
        <v>649</v>
      </c>
      <c r="T7" s="582"/>
      <c r="U7" s="582"/>
      <c r="V7" s="582"/>
    </row>
    <row r="8" spans="1:22" s="650" customFormat="1" ht="15" customHeight="1" thickBot="1">
      <c r="A8" s="646"/>
      <c r="B8" s="647"/>
      <c r="C8" s="591" t="s">
        <v>481</v>
      </c>
      <c r="D8" s="648"/>
      <c r="E8" s="655">
        <v>1</v>
      </c>
      <c r="F8" s="656">
        <v>2</v>
      </c>
      <c r="G8" s="656">
        <v>3</v>
      </c>
      <c r="H8" s="655">
        <v>4</v>
      </c>
      <c r="I8" s="656">
        <v>5</v>
      </c>
      <c r="J8" s="655">
        <v>6</v>
      </c>
      <c r="K8" s="656">
        <v>7</v>
      </c>
      <c r="L8" s="655">
        <v>8</v>
      </c>
      <c r="M8" s="656">
        <v>9</v>
      </c>
      <c r="N8" s="655">
        <v>10</v>
      </c>
      <c r="O8" s="656">
        <v>11</v>
      </c>
      <c r="P8" s="655">
        <v>12</v>
      </c>
      <c r="Q8" s="656">
        <v>13</v>
      </c>
      <c r="R8" s="655" t="s">
        <v>650</v>
      </c>
      <c r="S8" s="657" t="s">
        <v>651</v>
      </c>
      <c r="T8" s="649"/>
      <c r="U8" s="649"/>
      <c r="V8" s="649"/>
    </row>
    <row r="9" spans="1:22" s="600" customFormat="1" ht="3.75" customHeight="1" hidden="1">
      <c r="A9" s="592"/>
      <c r="B9" s="593"/>
      <c r="C9" s="594"/>
      <c r="D9" s="595"/>
      <c r="E9" s="636"/>
      <c r="F9" s="596"/>
      <c r="G9" s="597"/>
      <c r="H9" s="636"/>
      <c r="I9" s="596"/>
      <c r="J9" s="636"/>
      <c r="K9" s="596"/>
      <c r="L9" s="636"/>
      <c r="M9" s="596"/>
      <c r="N9" s="636"/>
      <c r="O9" s="596"/>
      <c r="P9" s="636"/>
      <c r="Q9" s="596"/>
      <c r="R9" s="636"/>
      <c r="S9" s="598"/>
      <c r="T9" s="599"/>
      <c r="U9" s="599"/>
      <c r="V9" s="599"/>
    </row>
    <row r="10" spans="1:22" ht="15" customHeight="1" thickBot="1">
      <c r="A10" s="601">
        <v>1</v>
      </c>
      <c r="B10" s="602" t="s">
        <v>618</v>
      </c>
      <c r="C10" s="603"/>
      <c r="D10" s="604"/>
      <c r="E10" s="637">
        <f aca="true" t="shared" si="0" ref="E10:R10">E11+E45+E55</f>
        <v>104015700</v>
      </c>
      <c r="F10" s="605">
        <f t="shared" si="0"/>
        <v>18321000</v>
      </c>
      <c r="G10" s="605">
        <f t="shared" si="0"/>
        <v>0</v>
      </c>
      <c r="H10" s="637">
        <f t="shared" si="0"/>
        <v>96565700</v>
      </c>
      <c r="I10" s="605">
        <f t="shared" si="0"/>
        <v>18262570</v>
      </c>
      <c r="J10" s="637">
        <f t="shared" si="0"/>
        <v>0</v>
      </c>
      <c r="K10" s="605">
        <f t="shared" si="0"/>
        <v>0</v>
      </c>
      <c r="L10" s="637">
        <f t="shared" si="0"/>
        <v>0</v>
      </c>
      <c r="M10" s="605">
        <f t="shared" si="0"/>
        <v>58430</v>
      </c>
      <c r="N10" s="637">
        <f t="shared" si="0"/>
        <v>7450000</v>
      </c>
      <c r="O10" s="605">
        <f t="shared" si="0"/>
        <v>0</v>
      </c>
      <c r="P10" s="637">
        <f t="shared" si="0"/>
        <v>0</v>
      </c>
      <c r="Q10" s="605">
        <f t="shared" si="0"/>
        <v>0</v>
      </c>
      <c r="R10" s="637">
        <f t="shared" si="0"/>
        <v>0</v>
      </c>
      <c r="S10" s="606">
        <f>S11+S45+S55</f>
        <v>0</v>
      </c>
      <c r="T10" s="582"/>
      <c r="U10" s="582"/>
      <c r="V10" s="582"/>
    </row>
    <row r="11" spans="1:22" ht="24.75" customHeight="1" thickBot="1">
      <c r="A11" s="601">
        <v>2</v>
      </c>
      <c r="B11" s="866" t="s">
        <v>681</v>
      </c>
      <c r="C11" s="867"/>
      <c r="D11" s="868"/>
      <c r="E11" s="637">
        <f aca="true" t="shared" si="1" ref="E11:R11">E12+E37</f>
        <v>104015700</v>
      </c>
      <c r="F11" s="605">
        <f t="shared" si="1"/>
        <v>16421000</v>
      </c>
      <c r="G11" s="605">
        <f t="shared" si="1"/>
        <v>0</v>
      </c>
      <c r="H11" s="637">
        <f t="shared" si="1"/>
        <v>96565700</v>
      </c>
      <c r="I11" s="605">
        <f t="shared" si="1"/>
        <v>16362570</v>
      </c>
      <c r="J11" s="637">
        <f t="shared" si="1"/>
        <v>0</v>
      </c>
      <c r="K11" s="605">
        <f t="shared" si="1"/>
        <v>0</v>
      </c>
      <c r="L11" s="637">
        <f t="shared" si="1"/>
        <v>0</v>
      </c>
      <c r="M11" s="605">
        <f t="shared" si="1"/>
        <v>58430</v>
      </c>
      <c r="N11" s="637">
        <f t="shared" si="1"/>
        <v>7450000</v>
      </c>
      <c r="O11" s="605">
        <f t="shared" si="1"/>
        <v>0</v>
      </c>
      <c r="P11" s="637">
        <f t="shared" si="1"/>
        <v>0</v>
      </c>
      <c r="Q11" s="605">
        <f t="shared" si="1"/>
        <v>0</v>
      </c>
      <c r="R11" s="637">
        <f t="shared" si="1"/>
        <v>0</v>
      </c>
      <c r="S11" s="606">
        <f>S12+S37</f>
        <v>0</v>
      </c>
      <c r="T11" s="582"/>
      <c r="U11" s="582"/>
      <c r="V11" s="582"/>
    </row>
    <row r="12" spans="1:22" ht="11.25" thickBot="1">
      <c r="A12" s="601">
        <v>3</v>
      </c>
      <c r="B12" s="602" t="s">
        <v>652</v>
      </c>
      <c r="C12" s="603"/>
      <c r="D12" s="604"/>
      <c r="E12" s="639">
        <f>SUM(E13:E15)+SUM(E28:E30)+SUM(E32:E36)</f>
        <v>104015700</v>
      </c>
      <c r="F12" s="606">
        <f aca="true" t="shared" si="2" ref="F12:Q12">SUM(F13:F15)+SUM(F28:F30)+SUM(F32:F36)</f>
        <v>470000</v>
      </c>
      <c r="G12" s="606">
        <f t="shared" si="2"/>
        <v>0</v>
      </c>
      <c r="H12" s="639">
        <f t="shared" si="2"/>
        <v>96565700</v>
      </c>
      <c r="I12" s="607">
        <f t="shared" si="2"/>
        <v>470000</v>
      </c>
      <c r="J12" s="639">
        <f t="shared" si="2"/>
        <v>0</v>
      </c>
      <c r="K12" s="607">
        <f t="shared" si="2"/>
        <v>0</v>
      </c>
      <c r="L12" s="639">
        <f t="shared" si="2"/>
        <v>0</v>
      </c>
      <c r="M12" s="607">
        <f t="shared" si="2"/>
        <v>0</v>
      </c>
      <c r="N12" s="639">
        <f t="shared" si="2"/>
        <v>7450000</v>
      </c>
      <c r="O12" s="607">
        <f t="shared" si="2"/>
        <v>0</v>
      </c>
      <c r="P12" s="639">
        <f t="shared" si="2"/>
        <v>0</v>
      </c>
      <c r="Q12" s="607">
        <f t="shared" si="2"/>
        <v>0</v>
      </c>
      <c r="R12" s="639">
        <f>SUM(R13:R15)+SUM(R28:R30)+SUM(R32:R36)</f>
        <v>0</v>
      </c>
      <c r="S12" s="606">
        <f>SUM(S13:S15)+SUM(S28:S30)+SUM(S32:S36)</f>
        <v>0</v>
      </c>
      <c r="T12" s="582"/>
      <c r="U12" s="582"/>
      <c r="V12" s="582"/>
    </row>
    <row r="13" spans="1:22" ht="10.5">
      <c r="A13" s="608">
        <v>4</v>
      </c>
      <c r="B13" s="609" t="s">
        <v>391</v>
      </c>
      <c r="C13" s="610" t="s">
        <v>619</v>
      </c>
      <c r="D13" s="651" t="s">
        <v>620</v>
      </c>
      <c r="E13" s="658">
        <v>99799700</v>
      </c>
      <c r="F13" s="659"/>
      <c r="G13" s="660"/>
      <c r="H13" s="661">
        <v>92349700</v>
      </c>
      <c r="I13" s="660"/>
      <c r="J13" s="660"/>
      <c r="K13" s="660"/>
      <c r="L13" s="660"/>
      <c r="M13" s="660"/>
      <c r="N13" s="660">
        <v>7450000</v>
      </c>
      <c r="O13" s="660"/>
      <c r="P13" s="660"/>
      <c r="Q13" s="660"/>
      <c r="R13" s="644">
        <f>E13-H13-J13-L13-N13-P13</f>
        <v>0</v>
      </c>
      <c r="S13" s="611">
        <f>F13-G13-I13-K13-M13-O13-Q13</f>
        <v>0</v>
      </c>
      <c r="T13" s="582"/>
      <c r="U13" s="582"/>
      <c r="V13" s="582"/>
    </row>
    <row r="14" spans="1:22" ht="10.5">
      <c r="A14" s="612">
        <v>5</v>
      </c>
      <c r="B14" s="609"/>
      <c r="C14" s="613" t="s">
        <v>621</v>
      </c>
      <c r="D14" s="618" t="s">
        <v>622</v>
      </c>
      <c r="E14" s="662">
        <v>4216000</v>
      </c>
      <c r="F14" s="659"/>
      <c r="G14" s="660"/>
      <c r="H14" s="662">
        <v>4216000</v>
      </c>
      <c r="I14" s="662"/>
      <c r="J14" s="662"/>
      <c r="K14" s="662"/>
      <c r="L14" s="662"/>
      <c r="M14" s="662"/>
      <c r="N14" s="662"/>
      <c r="O14" s="662"/>
      <c r="P14" s="662"/>
      <c r="Q14" s="662"/>
      <c r="R14" s="640">
        <f aca="true" t="shared" si="3" ref="R14:R55">E14-H14-J14-L14-N14-P14</f>
        <v>0</v>
      </c>
      <c r="S14" s="611">
        <f aca="true" t="shared" si="4" ref="S14:S37">F14-G14-I14-K14-M14-O14-Q14</f>
        <v>0</v>
      </c>
      <c r="T14" s="582"/>
      <c r="U14" s="582"/>
      <c r="V14" s="582"/>
    </row>
    <row r="15" spans="1:22" ht="10.5">
      <c r="A15" s="612">
        <v>6</v>
      </c>
      <c r="B15" s="609"/>
      <c r="C15" s="613" t="s">
        <v>623</v>
      </c>
      <c r="D15" s="618" t="s">
        <v>624</v>
      </c>
      <c r="E15" s="640">
        <f>SUM(E16:E23)+E27</f>
        <v>0</v>
      </c>
      <c r="F15" s="654">
        <f aca="true" t="shared" si="5" ref="F15:Q15">SUM(F16:F23)+F27</f>
        <v>68000</v>
      </c>
      <c r="G15" s="614">
        <f t="shared" si="5"/>
        <v>0</v>
      </c>
      <c r="H15" s="640">
        <f t="shared" si="5"/>
        <v>0</v>
      </c>
      <c r="I15" s="614">
        <f t="shared" si="5"/>
        <v>68000</v>
      </c>
      <c r="J15" s="640">
        <f t="shared" si="5"/>
        <v>0</v>
      </c>
      <c r="K15" s="614">
        <f t="shared" si="5"/>
        <v>0</v>
      </c>
      <c r="L15" s="640">
        <f t="shared" si="5"/>
        <v>0</v>
      </c>
      <c r="M15" s="614">
        <f t="shared" si="5"/>
        <v>0</v>
      </c>
      <c r="N15" s="640">
        <f t="shared" si="5"/>
        <v>0</v>
      </c>
      <c r="O15" s="614">
        <f t="shared" si="5"/>
        <v>0</v>
      </c>
      <c r="P15" s="640">
        <f t="shared" si="5"/>
        <v>0</v>
      </c>
      <c r="Q15" s="614">
        <f t="shared" si="5"/>
        <v>0</v>
      </c>
      <c r="R15" s="640">
        <f t="shared" si="3"/>
        <v>0</v>
      </c>
      <c r="S15" s="611">
        <f t="shared" si="4"/>
        <v>0</v>
      </c>
      <c r="T15" s="582"/>
      <c r="U15" s="582"/>
      <c r="V15" s="582"/>
    </row>
    <row r="16" spans="1:22" ht="10.5">
      <c r="A16" s="612">
        <v>7</v>
      </c>
      <c r="B16" s="609"/>
      <c r="C16" s="615"/>
      <c r="D16" s="652" t="s">
        <v>653</v>
      </c>
      <c r="E16" s="662"/>
      <c r="F16" s="663">
        <v>68000</v>
      </c>
      <c r="G16" s="662"/>
      <c r="H16" s="662"/>
      <c r="I16" s="662">
        <v>68000</v>
      </c>
      <c r="J16" s="662"/>
      <c r="K16" s="662"/>
      <c r="L16" s="662"/>
      <c r="M16" s="662"/>
      <c r="N16" s="662"/>
      <c r="O16" s="662"/>
      <c r="P16" s="662"/>
      <c r="Q16" s="662"/>
      <c r="R16" s="640">
        <f t="shared" si="3"/>
        <v>0</v>
      </c>
      <c r="S16" s="611">
        <f t="shared" si="4"/>
        <v>0</v>
      </c>
      <c r="T16" s="582"/>
      <c r="U16" s="582"/>
      <c r="V16" s="582"/>
    </row>
    <row r="17" spans="1:22" ht="10.5">
      <c r="A17" s="612">
        <v>8</v>
      </c>
      <c r="B17" s="609"/>
      <c r="C17" s="615"/>
      <c r="D17" s="652" t="s">
        <v>625</v>
      </c>
      <c r="E17" s="662"/>
      <c r="F17" s="663"/>
      <c r="G17" s="662"/>
      <c r="H17" s="662"/>
      <c r="I17" s="662"/>
      <c r="J17" s="662"/>
      <c r="K17" s="662"/>
      <c r="L17" s="664"/>
      <c r="M17" s="662"/>
      <c r="N17" s="664"/>
      <c r="O17" s="662"/>
      <c r="P17" s="664"/>
      <c r="Q17" s="662"/>
      <c r="R17" s="640">
        <f t="shared" si="3"/>
        <v>0</v>
      </c>
      <c r="S17" s="611">
        <f t="shared" si="4"/>
        <v>0</v>
      </c>
      <c r="T17" s="582"/>
      <c r="U17" s="582"/>
      <c r="V17" s="582"/>
    </row>
    <row r="18" spans="1:22" ht="10.5">
      <c r="A18" s="612">
        <v>9</v>
      </c>
      <c r="B18" s="609"/>
      <c r="C18" s="615"/>
      <c r="D18" s="652" t="s">
        <v>654</v>
      </c>
      <c r="E18" s="662"/>
      <c r="F18" s="663"/>
      <c r="G18" s="662"/>
      <c r="H18" s="662"/>
      <c r="I18" s="662"/>
      <c r="J18" s="662"/>
      <c r="K18" s="662"/>
      <c r="L18" s="664"/>
      <c r="M18" s="662"/>
      <c r="N18" s="664"/>
      <c r="O18" s="662"/>
      <c r="P18" s="664"/>
      <c r="Q18" s="662"/>
      <c r="R18" s="640">
        <f t="shared" si="3"/>
        <v>0</v>
      </c>
      <c r="S18" s="611">
        <f t="shared" si="4"/>
        <v>0</v>
      </c>
      <c r="T18" s="582"/>
      <c r="U18" s="582"/>
      <c r="V18" s="582"/>
    </row>
    <row r="19" spans="1:22" ht="10.5">
      <c r="A19" s="612">
        <v>10</v>
      </c>
      <c r="B19" s="609"/>
      <c r="C19" s="615"/>
      <c r="D19" s="618" t="s">
        <v>626</v>
      </c>
      <c r="E19" s="662"/>
      <c r="F19" s="663"/>
      <c r="G19" s="662"/>
      <c r="H19" s="662"/>
      <c r="I19" s="662"/>
      <c r="J19" s="662"/>
      <c r="K19" s="662"/>
      <c r="L19" s="664"/>
      <c r="M19" s="662"/>
      <c r="N19" s="664"/>
      <c r="O19" s="662"/>
      <c r="P19" s="664"/>
      <c r="Q19" s="662"/>
      <c r="R19" s="640">
        <f t="shared" si="3"/>
        <v>0</v>
      </c>
      <c r="S19" s="611">
        <f t="shared" si="4"/>
        <v>0</v>
      </c>
      <c r="T19" s="582"/>
      <c r="U19" s="582"/>
      <c r="V19" s="582"/>
    </row>
    <row r="20" spans="1:22" ht="10.5">
      <c r="A20" s="612">
        <v>11</v>
      </c>
      <c r="B20" s="609"/>
      <c r="C20" s="615"/>
      <c r="D20" s="618" t="s">
        <v>627</v>
      </c>
      <c r="E20" s="662"/>
      <c r="F20" s="663"/>
      <c r="G20" s="662"/>
      <c r="H20" s="662"/>
      <c r="I20" s="662"/>
      <c r="J20" s="662"/>
      <c r="K20" s="662"/>
      <c r="L20" s="664"/>
      <c r="M20" s="662"/>
      <c r="N20" s="664"/>
      <c r="O20" s="662"/>
      <c r="P20" s="664"/>
      <c r="Q20" s="662"/>
      <c r="R20" s="640">
        <f t="shared" si="3"/>
        <v>0</v>
      </c>
      <c r="S20" s="611">
        <f t="shared" si="4"/>
        <v>0</v>
      </c>
      <c r="T20" s="582"/>
      <c r="U20" s="582"/>
      <c r="V20" s="582"/>
    </row>
    <row r="21" spans="1:22" ht="10.5">
      <c r="A21" s="612">
        <v>12</v>
      </c>
      <c r="B21" s="609"/>
      <c r="C21" s="615"/>
      <c r="D21" s="618" t="s">
        <v>628</v>
      </c>
      <c r="E21" s="662"/>
      <c r="F21" s="663"/>
      <c r="G21" s="662"/>
      <c r="H21" s="662"/>
      <c r="I21" s="662"/>
      <c r="J21" s="662"/>
      <c r="K21" s="662"/>
      <c r="L21" s="662"/>
      <c r="M21" s="662"/>
      <c r="N21" s="664"/>
      <c r="O21" s="662"/>
      <c r="P21" s="664"/>
      <c r="Q21" s="662"/>
      <c r="R21" s="640">
        <f t="shared" si="3"/>
        <v>0</v>
      </c>
      <c r="S21" s="611">
        <f t="shared" si="4"/>
        <v>0</v>
      </c>
      <c r="T21" s="582"/>
      <c r="U21" s="582"/>
      <c r="V21" s="582"/>
    </row>
    <row r="22" spans="1:22" ht="10.5">
      <c r="A22" s="612">
        <v>13</v>
      </c>
      <c r="B22" s="609"/>
      <c r="C22" s="615"/>
      <c r="D22" s="618" t="s">
        <v>629</v>
      </c>
      <c r="E22" s="662"/>
      <c r="F22" s="663"/>
      <c r="G22" s="662"/>
      <c r="H22" s="662"/>
      <c r="I22" s="662"/>
      <c r="J22" s="662"/>
      <c r="K22" s="662"/>
      <c r="L22" s="662"/>
      <c r="M22" s="662"/>
      <c r="N22" s="664"/>
      <c r="O22" s="662"/>
      <c r="P22" s="664"/>
      <c r="Q22" s="662"/>
      <c r="R22" s="640">
        <f t="shared" si="3"/>
        <v>0</v>
      </c>
      <c r="S22" s="611">
        <f t="shared" si="4"/>
        <v>0</v>
      </c>
      <c r="T22" s="582"/>
      <c r="U22" s="582"/>
      <c r="V22" s="582"/>
    </row>
    <row r="23" spans="1:22" ht="10.5">
      <c r="A23" s="612">
        <v>14</v>
      </c>
      <c r="B23" s="609"/>
      <c r="C23" s="615"/>
      <c r="D23" s="618" t="s">
        <v>655</v>
      </c>
      <c r="E23" s="640">
        <f aca="true" t="shared" si="6" ref="E23:Q23">SUM(E24:E26)</f>
        <v>0</v>
      </c>
      <c r="F23" s="654">
        <f t="shared" si="6"/>
        <v>0</v>
      </c>
      <c r="G23" s="614">
        <f t="shared" si="6"/>
        <v>0</v>
      </c>
      <c r="H23" s="640">
        <f t="shared" si="6"/>
        <v>0</v>
      </c>
      <c r="I23" s="614">
        <f t="shared" si="6"/>
        <v>0</v>
      </c>
      <c r="J23" s="640">
        <f t="shared" si="6"/>
        <v>0</v>
      </c>
      <c r="K23" s="614">
        <f t="shared" si="6"/>
        <v>0</v>
      </c>
      <c r="L23" s="640">
        <f t="shared" si="6"/>
        <v>0</v>
      </c>
      <c r="M23" s="614">
        <f t="shared" si="6"/>
        <v>0</v>
      </c>
      <c r="N23" s="640">
        <f t="shared" si="6"/>
        <v>0</v>
      </c>
      <c r="O23" s="614">
        <f t="shared" si="6"/>
        <v>0</v>
      </c>
      <c r="P23" s="640">
        <f t="shared" si="6"/>
        <v>0</v>
      </c>
      <c r="Q23" s="614">
        <f t="shared" si="6"/>
        <v>0</v>
      </c>
      <c r="R23" s="640">
        <f t="shared" si="3"/>
        <v>0</v>
      </c>
      <c r="S23" s="611">
        <f t="shared" si="4"/>
        <v>0</v>
      </c>
      <c r="T23" s="582"/>
      <c r="U23" s="582"/>
      <c r="V23" s="582"/>
    </row>
    <row r="24" spans="1:22" ht="10.5">
      <c r="A24" s="612">
        <v>15</v>
      </c>
      <c r="B24" s="609"/>
      <c r="C24" s="615"/>
      <c r="D24" s="618" t="s">
        <v>743</v>
      </c>
      <c r="E24" s="662"/>
      <c r="F24" s="663"/>
      <c r="G24" s="663"/>
      <c r="H24" s="662"/>
      <c r="I24" s="662"/>
      <c r="J24" s="662"/>
      <c r="K24" s="662"/>
      <c r="L24" s="662"/>
      <c r="M24" s="662"/>
      <c r="N24" s="664"/>
      <c r="O24" s="662"/>
      <c r="P24" s="664"/>
      <c r="Q24" s="662"/>
      <c r="R24" s="640">
        <f t="shared" si="3"/>
        <v>0</v>
      </c>
      <c r="S24" s="611">
        <f t="shared" si="4"/>
        <v>0</v>
      </c>
      <c r="T24" s="582"/>
      <c r="U24" s="582"/>
      <c r="V24" s="582"/>
    </row>
    <row r="25" spans="1:22" ht="10.5">
      <c r="A25" s="612">
        <v>16</v>
      </c>
      <c r="B25" s="609"/>
      <c r="C25" s="615"/>
      <c r="D25" s="618" t="s">
        <v>656</v>
      </c>
      <c r="E25" s="662"/>
      <c r="F25" s="663"/>
      <c r="G25" s="663"/>
      <c r="H25" s="662"/>
      <c r="I25" s="662"/>
      <c r="J25" s="662"/>
      <c r="K25" s="662"/>
      <c r="L25" s="662"/>
      <c r="M25" s="662"/>
      <c r="N25" s="664"/>
      <c r="O25" s="662"/>
      <c r="P25" s="664"/>
      <c r="Q25" s="662"/>
      <c r="R25" s="640">
        <f t="shared" si="3"/>
        <v>0</v>
      </c>
      <c r="S25" s="611">
        <f t="shared" si="4"/>
        <v>0</v>
      </c>
      <c r="T25" s="582"/>
      <c r="U25" s="582"/>
      <c r="V25" s="582"/>
    </row>
    <row r="26" spans="1:22" ht="10.5">
      <c r="A26" s="612">
        <v>17</v>
      </c>
      <c r="B26" s="609"/>
      <c r="C26" s="615"/>
      <c r="D26" s="618" t="s">
        <v>630</v>
      </c>
      <c r="E26" s="662"/>
      <c r="F26" s="663"/>
      <c r="G26" s="663"/>
      <c r="H26" s="662"/>
      <c r="I26" s="662"/>
      <c r="J26" s="662"/>
      <c r="K26" s="662"/>
      <c r="L26" s="662"/>
      <c r="M26" s="662"/>
      <c r="N26" s="664"/>
      <c r="O26" s="662"/>
      <c r="P26" s="664"/>
      <c r="Q26" s="662"/>
      <c r="R26" s="640">
        <f t="shared" si="3"/>
        <v>0</v>
      </c>
      <c r="S26" s="611">
        <f t="shared" si="4"/>
        <v>0</v>
      </c>
      <c r="T26" s="582"/>
      <c r="U26" s="582"/>
      <c r="V26" s="582"/>
    </row>
    <row r="27" spans="1:22" ht="10.5">
      <c r="A27" s="612">
        <v>18</v>
      </c>
      <c r="B27" s="609"/>
      <c r="C27" s="615"/>
      <c r="D27" s="618" t="s">
        <v>631</v>
      </c>
      <c r="E27" s="662"/>
      <c r="F27" s="663"/>
      <c r="G27" s="663"/>
      <c r="H27" s="662"/>
      <c r="I27" s="662"/>
      <c r="J27" s="664"/>
      <c r="K27" s="664"/>
      <c r="L27" s="664"/>
      <c r="M27" s="662"/>
      <c r="N27" s="664"/>
      <c r="O27" s="662"/>
      <c r="P27" s="664"/>
      <c r="Q27" s="662"/>
      <c r="R27" s="640">
        <f t="shared" si="3"/>
        <v>0</v>
      </c>
      <c r="S27" s="611">
        <f t="shared" si="4"/>
        <v>0</v>
      </c>
      <c r="T27" s="582"/>
      <c r="U27" s="582"/>
      <c r="V27" s="582"/>
    </row>
    <row r="28" spans="1:22" ht="10.5">
      <c r="A28" s="612">
        <v>19</v>
      </c>
      <c r="B28" s="609"/>
      <c r="C28" s="613" t="s">
        <v>632</v>
      </c>
      <c r="D28" s="618" t="s">
        <v>633</v>
      </c>
      <c r="E28" s="662"/>
      <c r="F28" s="663"/>
      <c r="G28" s="663"/>
      <c r="H28" s="662"/>
      <c r="I28" s="662"/>
      <c r="J28" s="664"/>
      <c r="K28" s="664"/>
      <c r="L28" s="664"/>
      <c r="M28" s="662"/>
      <c r="N28" s="664"/>
      <c r="O28" s="662"/>
      <c r="P28" s="664"/>
      <c r="Q28" s="662"/>
      <c r="R28" s="640">
        <f t="shared" si="3"/>
        <v>0</v>
      </c>
      <c r="S28" s="611">
        <f t="shared" si="4"/>
        <v>0</v>
      </c>
      <c r="T28" s="582"/>
      <c r="U28" s="582"/>
      <c r="V28" s="582"/>
    </row>
    <row r="29" spans="1:22" ht="10.5">
      <c r="A29" s="612">
        <v>20</v>
      </c>
      <c r="B29" s="609"/>
      <c r="C29" s="613" t="s">
        <v>634</v>
      </c>
      <c r="D29" s="618" t="s">
        <v>635</v>
      </c>
      <c r="E29" s="662"/>
      <c r="F29" s="663">
        <v>402000</v>
      </c>
      <c r="G29" s="663"/>
      <c r="H29" s="662"/>
      <c r="I29" s="662">
        <v>402000</v>
      </c>
      <c r="J29" s="662"/>
      <c r="K29" s="662"/>
      <c r="L29" s="662"/>
      <c r="M29" s="662"/>
      <c r="N29" s="662"/>
      <c r="O29" s="663"/>
      <c r="P29" s="662"/>
      <c r="Q29" s="663"/>
      <c r="R29" s="640">
        <f t="shared" si="3"/>
        <v>0</v>
      </c>
      <c r="S29" s="611">
        <f t="shared" si="4"/>
        <v>0</v>
      </c>
      <c r="T29" s="582"/>
      <c r="U29" s="582"/>
      <c r="V29" s="582"/>
    </row>
    <row r="30" spans="1:22" ht="10.5">
      <c r="A30" s="612">
        <v>21</v>
      </c>
      <c r="B30" s="609"/>
      <c r="C30" s="613" t="s">
        <v>636</v>
      </c>
      <c r="D30" s="618" t="s">
        <v>637</v>
      </c>
      <c r="E30" s="662"/>
      <c r="F30" s="663"/>
      <c r="G30" s="663"/>
      <c r="H30" s="662"/>
      <c r="I30" s="662"/>
      <c r="J30" s="662"/>
      <c r="K30" s="662"/>
      <c r="L30" s="662"/>
      <c r="M30" s="662"/>
      <c r="N30" s="662"/>
      <c r="O30" s="663"/>
      <c r="P30" s="662"/>
      <c r="Q30" s="663"/>
      <c r="R30" s="640">
        <f t="shared" si="3"/>
        <v>0</v>
      </c>
      <c r="S30" s="611">
        <f t="shared" si="4"/>
        <v>0</v>
      </c>
      <c r="T30" s="582"/>
      <c r="U30" s="582"/>
      <c r="V30" s="582"/>
    </row>
    <row r="31" spans="1:22" ht="10.5">
      <c r="A31" s="612">
        <v>22</v>
      </c>
      <c r="B31" s="609"/>
      <c r="C31" s="615"/>
      <c r="D31" s="618" t="s">
        <v>638</v>
      </c>
      <c r="E31" s="662"/>
      <c r="F31" s="663"/>
      <c r="G31" s="663"/>
      <c r="H31" s="662"/>
      <c r="I31" s="662"/>
      <c r="J31" s="662"/>
      <c r="K31" s="662"/>
      <c r="L31" s="662"/>
      <c r="M31" s="662"/>
      <c r="N31" s="662"/>
      <c r="O31" s="663"/>
      <c r="P31" s="662"/>
      <c r="Q31" s="663"/>
      <c r="R31" s="640">
        <f t="shared" si="3"/>
        <v>0</v>
      </c>
      <c r="S31" s="611">
        <f t="shared" si="4"/>
        <v>0</v>
      </c>
      <c r="T31" s="582"/>
      <c r="U31" s="582"/>
      <c r="V31" s="582"/>
    </row>
    <row r="32" spans="1:22" ht="10.5">
      <c r="A32" s="612">
        <v>23</v>
      </c>
      <c r="B32" s="609"/>
      <c r="C32" s="613" t="s">
        <v>639</v>
      </c>
      <c r="D32" s="618" t="s">
        <v>640</v>
      </c>
      <c r="E32" s="662"/>
      <c r="F32" s="663"/>
      <c r="G32" s="663"/>
      <c r="H32" s="662"/>
      <c r="I32" s="662"/>
      <c r="J32" s="664"/>
      <c r="K32" s="662"/>
      <c r="L32" s="662"/>
      <c r="M32" s="662"/>
      <c r="N32" s="664"/>
      <c r="O32" s="662"/>
      <c r="P32" s="664"/>
      <c r="Q32" s="662"/>
      <c r="R32" s="640">
        <f t="shared" si="3"/>
        <v>0</v>
      </c>
      <c r="S32" s="611">
        <f t="shared" si="4"/>
        <v>0</v>
      </c>
      <c r="T32" s="582"/>
      <c r="U32" s="582"/>
      <c r="V32" s="582"/>
    </row>
    <row r="33" spans="1:22" ht="10.5">
      <c r="A33" s="612">
        <v>24</v>
      </c>
      <c r="B33" s="609"/>
      <c r="C33" s="613" t="s">
        <v>657</v>
      </c>
      <c r="D33" s="618" t="s">
        <v>658</v>
      </c>
      <c r="E33" s="662"/>
      <c r="F33" s="663"/>
      <c r="G33" s="663"/>
      <c r="H33" s="662"/>
      <c r="I33" s="662"/>
      <c r="J33" s="664"/>
      <c r="K33" s="662"/>
      <c r="L33" s="662"/>
      <c r="M33" s="662"/>
      <c r="N33" s="664"/>
      <c r="O33" s="662"/>
      <c r="P33" s="664"/>
      <c r="Q33" s="662"/>
      <c r="R33" s="640">
        <f t="shared" si="3"/>
        <v>0</v>
      </c>
      <c r="S33" s="611">
        <f t="shared" si="4"/>
        <v>0</v>
      </c>
      <c r="T33" s="582"/>
      <c r="U33" s="582"/>
      <c r="V33" s="582"/>
    </row>
    <row r="34" spans="1:22" ht="10.5">
      <c r="A34" s="612">
        <v>25</v>
      </c>
      <c r="B34" s="609"/>
      <c r="C34" s="616" t="s">
        <v>659</v>
      </c>
      <c r="D34" s="653" t="s">
        <v>660</v>
      </c>
      <c r="E34" s="662"/>
      <c r="F34" s="663"/>
      <c r="G34" s="663"/>
      <c r="H34" s="662"/>
      <c r="I34" s="662"/>
      <c r="J34" s="664"/>
      <c r="K34" s="662"/>
      <c r="L34" s="662"/>
      <c r="M34" s="662"/>
      <c r="N34" s="664"/>
      <c r="O34" s="662"/>
      <c r="P34" s="664"/>
      <c r="Q34" s="662"/>
      <c r="R34" s="640">
        <f t="shared" si="3"/>
        <v>0</v>
      </c>
      <c r="S34" s="611">
        <f t="shared" si="4"/>
        <v>0</v>
      </c>
      <c r="T34" s="582"/>
      <c r="U34" s="582"/>
      <c r="V34" s="582"/>
    </row>
    <row r="35" spans="1:22" ht="10.5">
      <c r="A35" s="617">
        <v>26</v>
      </c>
      <c r="B35" s="609"/>
      <c r="C35" s="618" t="s">
        <v>642</v>
      </c>
      <c r="D35" s="627"/>
      <c r="E35" s="662"/>
      <c r="F35" s="665"/>
      <c r="G35" s="663"/>
      <c r="H35" s="662"/>
      <c r="I35" s="662"/>
      <c r="J35" s="664"/>
      <c r="K35" s="662"/>
      <c r="L35" s="664"/>
      <c r="M35" s="664"/>
      <c r="N35" s="664"/>
      <c r="O35" s="662"/>
      <c r="P35" s="664"/>
      <c r="Q35" s="662"/>
      <c r="R35" s="640">
        <f t="shared" si="3"/>
        <v>0</v>
      </c>
      <c r="S35" s="611">
        <f t="shared" si="4"/>
        <v>0</v>
      </c>
      <c r="T35" s="582"/>
      <c r="U35" s="582"/>
      <c r="V35" s="582"/>
    </row>
    <row r="36" spans="1:22" ht="11.25" thickBot="1">
      <c r="A36" s="620">
        <v>27</v>
      </c>
      <c r="B36" s="621"/>
      <c r="C36" s="622" t="s">
        <v>641</v>
      </c>
      <c r="D36" s="585"/>
      <c r="E36" s="666"/>
      <c r="F36" s="667"/>
      <c r="G36" s="668"/>
      <c r="H36" s="669"/>
      <c r="I36" s="669"/>
      <c r="J36" s="669"/>
      <c r="K36" s="669"/>
      <c r="L36" s="670"/>
      <c r="M36" s="670"/>
      <c r="N36" s="669"/>
      <c r="O36" s="669"/>
      <c r="P36" s="669"/>
      <c r="Q36" s="669"/>
      <c r="R36" s="645">
        <f t="shared" si="3"/>
        <v>0</v>
      </c>
      <c r="S36" s="623">
        <f t="shared" si="4"/>
        <v>0</v>
      </c>
      <c r="T36" s="582"/>
      <c r="U36" s="582"/>
      <c r="V36" s="582"/>
    </row>
    <row r="37" spans="1:22" ht="11.25" thickBot="1">
      <c r="A37" s="601">
        <v>28</v>
      </c>
      <c r="B37" s="602" t="s">
        <v>661</v>
      </c>
      <c r="C37" s="603"/>
      <c r="D37" s="604"/>
      <c r="E37" s="641">
        <f>SUM(E38:E44)</f>
        <v>0</v>
      </c>
      <c r="F37" s="624">
        <f>SUM(F38:F44)</f>
        <v>15951000</v>
      </c>
      <c r="G37" s="624">
        <f>SUM(G38:G44)</f>
        <v>0</v>
      </c>
      <c r="H37" s="641">
        <f>SUM(H38:H44)</f>
        <v>0</v>
      </c>
      <c r="I37" s="624">
        <f>SUM(I38:I44)</f>
        <v>15892570</v>
      </c>
      <c r="J37" s="641">
        <f aca="true" t="shared" si="7" ref="J37:O37">SUM(J38:J44)</f>
        <v>0</v>
      </c>
      <c r="K37" s="624">
        <f t="shared" si="7"/>
        <v>0</v>
      </c>
      <c r="L37" s="641">
        <f t="shared" si="7"/>
        <v>0</v>
      </c>
      <c r="M37" s="624">
        <f t="shared" si="7"/>
        <v>58430</v>
      </c>
      <c r="N37" s="641">
        <f t="shared" si="7"/>
        <v>0</v>
      </c>
      <c r="O37" s="624">
        <f t="shared" si="7"/>
        <v>0</v>
      </c>
      <c r="P37" s="641">
        <f>SUM(P38:P44)</f>
        <v>0</v>
      </c>
      <c r="Q37" s="624">
        <f>SUM(Q38:Q44)</f>
        <v>0</v>
      </c>
      <c r="R37" s="641">
        <f t="shared" si="3"/>
        <v>0</v>
      </c>
      <c r="S37" s="624">
        <f t="shared" si="4"/>
        <v>0</v>
      </c>
      <c r="T37" s="582"/>
      <c r="U37" s="582"/>
      <c r="V37" s="582"/>
    </row>
    <row r="38" spans="1:22" ht="13.5" customHeight="1">
      <c r="A38" s="608">
        <v>29</v>
      </c>
      <c r="B38" s="625" t="s">
        <v>662</v>
      </c>
      <c r="C38" s="625"/>
      <c r="D38" s="626"/>
      <c r="E38" s="660"/>
      <c r="F38" s="658">
        <v>11507000</v>
      </c>
      <c r="G38" s="658"/>
      <c r="H38" s="660"/>
      <c r="I38" s="660">
        <v>11448570</v>
      </c>
      <c r="J38" s="671"/>
      <c r="K38" s="660"/>
      <c r="L38" s="671"/>
      <c r="M38" s="661">
        <v>58430</v>
      </c>
      <c r="N38" s="660"/>
      <c r="O38" s="660"/>
      <c r="P38" s="660"/>
      <c r="Q38" s="660"/>
      <c r="R38" s="644">
        <f>E38-H38-J38-L38-N38-P38</f>
        <v>0</v>
      </c>
      <c r="S38" s="611">
        <f>F38-G38-I38-K38-M38-O38-Q38</f>
        <v>0</v>
      </c>
      <c r="T38" s="582"/>
      <c r="U38" s="582"/>
      <c r="V38" s="582"/>
    </row>
    <row r="39" spans="1:22" ht="10.5">
      <c r="A39" s="612">
        <v>30</v>
      </c>
      <c r="B39" s="627" t="s">
        <v>663</v>
      </c>
      <c r="C39" s="627"/>
      <c r="D39" s="619"/>
      <c r="E39" s="662"/>
      <c r="F39" s="662">
        <v>4444000</v>
      </c>
      <c r="G39" s="662"/>
      <c r="H39" s="662"/>
      <c r="I39" s="662">
        <v>4444000</v>
      </c>
      <c r="J39" s="663"/>
      <c r="K39" s="662"/>
      <c r="L39" s="663"/>
      <c r="M39" s="664"/>
      <c r="N39" s="662"/>
      <c r="O39" s="662"/>
      <c r="P39" s="662"/>
      <c r="Q39" s="662"/>
      <c r="R39" s="640">
        <f>E39-H39-J39-L39-N39-P39</f>
        <v>0</v>
      </c>
      <c r="S39" s="611">
        <f>F39-G39-I39-K39-M39-O39-Q39</f>
        <v>0</v>
      </c>
      <c r="T39" s="582"/>
      <c r="U39" s="582"/>
      <c r="V39" s="582"/>
    </row>
    <row r="40" spans="1:22" ht="10.5">
      <c r="A40" s="612">
        <v>31</v>
      </c>
      <c r="B40" s="627" t="s">
        <v>664</v>
      </c>
      <c r="C40" s="627"/>
      <c r="D40" s="619"/>
      <c r="E40" s="662"/>
      <c r="F40" s="662"/>
      <c r="G40" s="662"/>
      <c r="H40" s="662"/>
      <c r="I40" s="662"/>
      <c r="J40" s="663"/>
      <c r="K40" s="662"/>
      <c r="L40" s="663"/>
      <c r="M40" s="664"/>
      <c r="N40" s="662"/>
      <c r="O40" s="662"/>
      <c r="P40" s="662"/>
      <c r="Q40" s="662"/>
      <c r="R40" s="640">
        <f t="shared" si="3"/>
        <v>0</v>
      </c>
      <c r="S40" s="611">
        <f aca="true" t="shared" si="8" ref="S40:S46">F40-G40-I40-K40-M40-O40-Q40</f>
        <v>0</v>
      </c>
      <c r="T40" s="582"/>
      <c r="U40" s="582"/>
      <c r="V40" s="582"/>
    </row>
    <row r="41" spans="1:22" ht="10.5">
      <c r="A41" s="612">
        <v>32</v>
      </c>
      <c r="B41" s="627" t="s">
        <v>665</v>
      </c>
      <c r="C41" s="627"/>
      <c r="D41" s="619"/>
      <c r="E41" s="662"/>
      <c r="F41" s="662"/>
      <c r="G41" s="662"/>
      <c r="H41" s="662"/>
      <c r="I41" s="662"/>
      <c r="J41" s="663"/>
      <c r="K41" s="662"/>
      <c r="L41" s="663"/>
      <c r="M41" s="664"/>
      <c r="N41" s="662"/>
      <c r="O41" s="662"/>
      <c r="P41" s="662"/>
      <c r="Q41" s="662"/>
      <c r="R41" s="640">
        <f t="shared" si="3"/>
        <v>0</v>
      </c>
      <c r="S41" s="611">
        <f t="shared" si="8"/>
        <v>0</v>
      </c>
      <c r="T41" s="582"/>
      <c r="U41" s="582"/>
      <c r="V41" s="582"/>
    </row>
    <row r="42" spans="1:22" ht="10.5">
      <c r="A42" s="612">
        <v>33</v>
      </c>
      <c r="B42" s="627" t="s">
        <v>666</v>
      </c>
      <c r="C42" s="627"/>
      <c r="D42" s="619"/>
      <c r="E42" s="662"/>
      <c r="F42" s="662"/>
      <c r="G42" s="662"/>
      <c r="H42" s="662"/>
      <c r="I42" s="662"/>
      <c r="J42" s="663"/>
      <c r="K42" s="662"/>
      <c r="L42" s="663"/>
      <c r="M42" s="664"/>
      <c r="N42" s="662"/>
      <c r="O42" s="662"/>
      <c r="P42" s="662"/>
      <c r="Q42" s="662"/>
      <c r="R42" s="640">
        <f t="shared" si="3"/>
        <v>0</v>
      </c>
      <c r="S42" s="611">
        <f t="shared" si="8"/>
        <v>0</v>
      </c>
      <c r="T42" s="582"/>
      <c r="U42" s="582"/>
      <c r="V42" s="582"/>
    </row>
    <row r="43" spans="1:22" ht="10.5">
      <c r="A43" s="612">
        <v>34</v>
      </c>
      <c r="B43" s="627" t="s">
        <v>667</v>
      </c>
      <c r="C43" s="627"/>
      <c r="D43" s="619"/>
      <c r="E43" s="662"/>
      <c r="F43" s="662"/>
      <c r="G43" s="662"/>
      <c r="H43" s="662"/>
      <c r="I43" s="662"/>
      <c r="J43" s="663"/>
      <c r="K43" s="662"/>
      <c r="L43" s="663"/>
      <c r="M43" s="664"/>
      <c r="N43" s="662"/>
      <c r="O43" s="662"/>
      <c r="P43" s="662"/>
      <c r="Q43" s="662"/>
      <c r="R43" s="640">
        <f t="shared" si="3"/>
        <v>0</v>
      </c>
      <c r="S43" s="611">
        <f t="shared" si="8"/>
        <v>0</v>
      </c>
      <c r="T43" s="582"/>
      <c r="U43" s="582"/>
      <c r="V43" s="582"/>
    </row>
    <row r="44" spans="1:22" ht="11.25" thickBot="1">
      <c r="A44" s="612">
        <v>35</v>
      </c>
      <c r="B44" s="628" t="s">
        <v>668</v>
      </c>
      <c r="C44" s="628"/>
      <c r="D44" s="629"/>
      <c r="E44" s="669"/>
      <c r="F44" s="666"/>
      <c r="G44" s="666"/>
      <c r="H44" s="669"/>
      <c r="I44" s="669"/>
      <c r="J44" s="665"/>
      <c r="K44" s="669"/>
      <c r="L44" s="665"/>
      <c r="M44" s="670"/>
      <c r="N44" s="669"/>
      <c r="O44" s="669"/>
      <c r="P44" s="669"/>
      <c r="Q44" s="669"/>
      <c r="R44" s="645">
        <f t="shared" si="3"/>
        <v>0</v>
      </c>
      <c r="S44" s="611">
        <f t="shared" si="8"/>
        <v>0</v>
      </c>
      <c r="T44" s="582"/>
      <c r="U44" s="582"/>
      <c r="V44" s="582"/>
    </row>
    <row r="45" spans="1:22" ht="11.25" thickBot="1">
      <c r="A45" s="601">
        <v>36</v>
      </c>
      <c r="B45" s="602" t="s">
        <v>669</v>
      </c>
      <c r="C45" s="603"/>
      <c r="D45" s="604"/>
      <c r="E45" s="638">
        <f>E46+E51</f>
        <v>0</v>
      </c>
      <c r="F45" s="624">
        <f>F46+F51</f>
        <v>1900000</v>
      </c>
      <c r="G45" s="624">
        <f>G46+G51</f>
        <v>0</v>
      </c>
      <c r="H45" s="638">
        <f>H46+H51</f>
        <v>0</v>
      </c>
      <c r="I45" s="630">
        <f>I46+I51</f>
        <v>1900000</v>
      </c>
      <c r="J45" s="638">
        <f aca="true" t="shared" si="9" ref="J45:O45">J46+J51</f>
        <v>0</v>
      </c>
      <c r="K45" s="630">
        <f t="shared" si="9"/>
        <v>0</v>
      </c>
      <c r="L45" s="638">
        <f t="shared" si="9"/>
        <v>0</v>
      </c>
      <c r="M45" s="630">
        <f t="shared" si="9"/>
        <v>0</v>
      </c>
      <c r="N45" s="638">
        <f t="shared" si="9"/>
        <v>0</v>
      </c>
      <c r="O45" s="630">
        <f t="shared" si="9"/>
        <v>0</v>
      </c>
      <c r="P45" s="638">
        <f>P46+P51</f>
        <v>0</v>
      </c>
      <c r="Q45" s="630">
        <f>Q46+Q51</f>
        <v>0</v>
      </c>
      <c r="R45" s="638">
        <f t="shared" si="3"/>
        <v>0</v>
      </c>
      <c r="S45" s="624">
        <f t="shared" si="8"/>
        <v>0</v>
      </c>
      <c r="T45" s="582"/>
      <c r="U45" s="582"/>
      <c r="V45" s="582"/>
    </row>
    <row r="46" spans="1:22" ht="18" customHeight="1" thickBot="1">
      <c r="A46" s="631">
        <v>37</v>
      </c>
      <c r="B46" s="866" t="s">
        <v>670</v>
      </c>
      <c r="C46" s="867"/>
      <c r="D46" s="868"/>
      <c r="E46" s="638">
        <f>SUM(E47:E50)</f>
        <v>0</v>
      </c>
      <c r="F46" s="632">
        <f>SUM(F47:F50)</f>
        <v>0</v>
      </c>
      <c r="G46" s="632">
        <f>SUM(G47:G50)</f>
        <v>0</v>
      </c>
      <c r="H46" s="638">
        <f>SUM(H47:H50)</f>
        <v>0</v>
      </c>
      <c r="I46" s="630">
        <f>SUM(I47:I50)</f>
        <v>0</v>
      </c>
      <c r="J46" s="638">
        <f aca="true" t="shared" si="10" ref="J46:O46">J47+J48+J50</f>
        <v>0</v>
      </c>
      <c r="K46" s="630">
        <f t="shared" si="10"/>
        <v>0</v>
      </c>
      <c r="L46" s="638">
        <f t="shared" si="10"/>
        <v>0</v>
      </c>
      <c r="M46" s="630">
        <f t="shared" si="10"/>
        <v>0</v>
      </c>
      <c r="N46" s="638">
        <f t="shared" si="10"/>
        <v>0</v>
      </c>
      <c r="O46" s="630">
        <f t="shared" si="10"/>
        <v>0</v>
      </c>
      <c r="P46" s="638">
        <f>P47+P48+P50</f>
        <v>0</v>
      </c>
      <c r="Q46" s="630">
        <f>Q47+Q48+Q50</f>
        <v>0</v>
      </c>
      <c r="R46" s="641">
        <f t="shared" si="3"/>
        <v>0</v>
      </c>
      <c r="S46" s="624">
        <f t="shared" si="8"/>
        <v>0</v>
      </c>
      <c r="T46" s="582"/>
      <c r="U46" s="582"/>
      <c r="V46" s="582"/>
    </row>
    <row r="47" spans="1:22" ht="10.5">
      <c r="A47" s="633">
        <v>38</v>
      </c>
      <c r="B47" s="625" t="s">
        <v>671</v>
      </c>
      <c r="C47" s="625"/>
      <c r="D47" s="626"/>
      <c r="E47" s="660"/>
      <c r="F47" s="658"/>
      <c r="G47" s="658"/>
      <c r="H47" s="660"/>
      <c r="I47" s="660"/>
      <c r="J47" s="661"/>
      <c r="K47" s="661"/>
      <c r="L47" s="660"/>
      <c r="M47" s="660"/>
      <c r="N47" s="661"/>
      <c r="O47" s="660"/>
      <c r="P47" s="661"/>
      <c r="Q47" s="660"/>
      <c r="R47" s="644">
        <f t="shared" si="3"/>
        <v>0</v>
      </c>
      <c r="S47" s="611">
        <f aca="true" t="shared" si="11" ref="S47:S55">F47-G47-I47-K47-M47-O47-Q47</f>
        <v>0</v>
      </c>
      <c r="T47" s="582"/>
      <c r="U47" s="582"/>
      <c r="V47" s="582"/>
    </row>
    <row r="48" spans="1:22" ht="10.5">
      <c r="A48" s="612">
        <v>38</v>
      </c>
      <c r="B48" s="627" t="s">
        <v>672</v>
      </c>
      <c r="C48" s="627"/>
      <c r="D48" s="619"/>
      <c r="E48" s="662"/>
      <c r="F48" s="662"/>
      <c r="G48" s="662"/>
      <c r="H48" s="662"/>
      <c r="I48" s="662"/>
      <c r="J48" s="662"/>
      <c r="K48" s="662"/>
      <c r="L48" s="662"/>
      <c r="M48" s="664"/>
      <c r="N48" s="662"/>
      <c r="O48" s="662"/>
      <c r="P48" s="662"/>
      <c r="Q48" s="662"/>
      <c r="R48" s="640">
        <f t="shared" si="3"/>
        <v>0</v>
      </c>
      <c r="S48" s="611">
        <f t="shared" si="11"/>
        <v>0</v>
      </c>
      <c r="T48" s="582"/>
      <c r="U48" s="582"/>
      <c r="V48" s="582"/>
    </row>
    <row r="49" spans="1:22" ht="10.5">
      <c r="A49" s="617">
        <v>39</v>
      </c>
      <c r="B49" s="627" t="s">
        <v>673</v>
      </c>
      <c r="C49" s="627"/>
      <c r="D49" s="619"/>
      <c r="E49" s="669"/>
      <c r="F49" s="669"/>
      <c r="G49" s="669"/>
      <c r="H49" s="669"/>
      <c r="I49" s="669"/>
      <c r="J49" s="669"/>
      <c r="K49" s="669"/>
      <c r="L49" s="669"/>
      <c r="M49" s="670"/>
      <c r="N49" s="669"/>
      <c r="O49" s="669"/>
      <c r="P49" s="669"/>
      <c r="Q49" s="669"/>
      <c r="R49" s="645">
        <f t="shared" si="3"/>
        <v>0</v>
      </c>
      <c r="S49" s="611">
        <f t="shared" si="11"/>
        <v>0</v>
      </c>
      <c r="T49" s="582"/>
      <c r="U49" s="582"/>
      <c r="V49" s="582"/>
    </row>
    <row r="50" spans="1:22" ht="11.25" thickBot="1">
      <c r="A50" s="620">
        <v>40</v>
      </c>
      <c r="B50" s="628" t="s">
        <v>674</v>
      </c>
      <c r="C50" s="628"/>
      <c r="D50" s="629"/>
      <c r="E50" s="669"/>
      <c r="F50" s="666"/>
      <c r="G50" s="666"/>
      <c r="H50" s="669"/>
      <c r="I50" s="669"/>
      <c r="J50" s="669"/>
      <c r="K50" s="669"/>
      <c r="L50" s="669"/>
      <c r="M50" s="670"/>
      <c r="N50" s="669"/>
      <c r="O50" s="669"/>
      <c r="P50" s="669"/>
      <c r="Q50" s="669"/>
      <c r="R50" s="645">
        <f t="shared" si="3"/>
        <v>0</v>
      </c>
      <c r="S50" s="611">
        <f t="shared" si="11"/>
        <v>0</v>
      </c>
      <c r="T50" s="582"/>
      <c r="U50" s="582"/>
      <c r="V50" s="582"/>
    </row>
    <row r="51" spans="1:22" ht="11.25" thickBot="1">
      <c r="A51" s="601">
        <v>41</v>
      </c>
      <c r="B51" s="602" t="s">
        <v>643</v>
      </c>
      <c r="C51" s="603"/>
      <c r="D51" s="604"/>
      <c r="E51" s="641">
        <f>E52+E53+E54</f>
        <v>0</v>
      </c>
      <c r="F51" s="624">
        <f>F52+F53+F54</f>
        <v>1900000</v>
      </c>
      <c r="G51" s="624">
        <f>G52+G53+G54</f>
        <v>0</v>
      </c>
      <c r="H51" s="641">
        <f>H52+H53+H54</f>
        <v>0</v>
      </c>
      <c r="I51" s="630">
        <f>I52+I53+I54</f>
        <v>1900000</v>
      </c>
      <c r="J51" s="641">
        <f aca="true" t="shared" si="12" ref="J51:O51">J52+J53+J54</f>
        <v>0</v>
      </c>
      <c r="K51" s="630">
        <f t="shared" si="12"/>
        <v>0</v>
      </c>
      <c r="L51" s="641">
        <f t="shared" si="12"/>
        <v>0</v>
      </c>
      <c r="M51" s="630">
        <f t="shared" si="12"/>
        <v>0</v>
      </c>
      <c r="N51" s="641">
        <f t="shared" si="12"/>
        <v>0</v>
      </c>
      <c r="O51" s="630">
        <f t="shared" si="12"/>
        <v>0</v>
      </c>
      <c r="P51" s="641">
        <f>P52+P53+P54</f>
        <v>0</v>
      </c>
      <c r="Q51" s="630">
        <f>Q52+Q53+Q54</f>
        <v>0</v>
      </c>
      <c r="R51" s="641">
        <f t="shared" si="3"/>
        <v>0</v>
      </c>
      <c r="S51" s="624">
        <f t="shared" si="11"/>
        <v>0</v>
      </c>
      <c r="T51" s="582"/>
      <c r="U51" s="582"/>
      <c r="V51" s="582"/>
    </row>
    <row r="52" spans="1:22" ht="10.5">
      <c r="A52" s="608">
        <v>42</v>
      </c>
      <c r="B52" s="625" t="s">
        <v>662</v>
      </c>
      <c r="C52" s="625"/>
      <c r="D52" s="626"/>
      <c r="E52" s="660"/>
      <c r="F52" s="658">
        <v>1900000</v>
      </c>
      <c r="G52" s="658"/>
      <c r="H52" s="660"/>
      <c r="I52" s="660">
        <v>1900000</v>
      </c>
      <c r="J52" s="660"/>
      <c r="K52" s="660"/>
      <c r="L52" s="660"/>
      <c r="M52" s="660"/>
      <c r="N52" s="660"/>
      <c r="O52" s="660"/>
      <c r="P52" s="660"/>
      <c r="Q52" s="660"/>
      <c r="R52" s="644">
        <f t="shared" si="3"/>
        <v>0</v>
      </c>
      <c r="S52" s="611">
        <f t="shared" si="11"/>
        <v>0</v>
      </c>
      <c r="T52" s="582"/>
      <c r="U52" s="582"/>
      <c r="V52" s="582"/>
    </row>
    <row r="53" spans="1:22" ht="10.5">
      <c r="A53" s="612">
        <v>43</v>
      </c>
      <c r="B53" s="627" t="s">
        <v>675</v>
      </c>
      <c r="C53" s="627"/>
      <c r="D53" s="619"/>
      <c r="E53" s="662"/>
      <c r="F53" s="662"/>
      <c r="G53" s="662"/>
      <c r="H53" s="662"/>
      <c r="I53" s="662"/>
      <c r="J53" s="662"/>
      <c r="K53" s="662"/>
      <c r="L53" s="662"/>
      <c r="M53" s="662"/>
      <c r="N53" s="662"/>
      <c r="O53" s="662"/>
      <c r="P53" s="662"/>
      <c r="Q53" s="662"/>
      <c r="R53" s="640">
        <f t="shared" si="3"/>
        <v>0</v>
      </c>
      <c r="S53" s="614">
        <f t="shared" si="11"/>
        <v>0</v>
      </c>
      <c r="T53" s="582"/>
      <c r="U53" s="582"/>
      <c r="V53" s="582"/>
    </row>
    <row r="54" spans="1:22" ht="11.25" thickBot="1">
      <c r="A54" s="612">
        <v>44</v>
      </c>
      <c r="B54" s="628" t="s">
        <v>666</v>
      </c>
      <c r="C54" s="628"/>
      <c r="D54" s="629"/>
      <c r="E54" s="669"/>
      <c r="F54" s="666"/>
      <c r="G54" s="666"/>
      <c r="H54" s="669"/>
      <c r="I54" s="669"/>
      <c r="J54" s="669"/>
      <c r="K54" s="669"/>
      <c r="L54" s="669"/>
      <c r="M54" s="669"/>
      <c r="N54" s="669"/>
      <c r="O54" s="669"/>
      <c r="P54" s="669"/>
      <c r="Q54" s="669"/>
      <c r="R54" s="645">
        <f t="shared" si="3"/>
        <v>0</v>
      </c>
      <c r="S54" s="623">
        <f t="shared" si="11"/>
        <v>0</v>
      </c>
      <c r="T54" s="582"/>
      <c r="U54" s="582"/>
      <c r="V54" s="582"/>
    </row>
    <row r="55" spans="1:22" ht="11.25" thickBot="1">
      <c r="A55" s="601">
        <v>45</v>
      </c>
      <c r="B55" s="602" t="s">
        <v>644</v>
      </c>
      <c r="C55" s="603"/>
      <c r="D55" s="604"/>
      <c r="E55" s="672"/>
      <c r="F55" s="672"/>
      <c r="G55" s="673"/>
      <c r="H55" s="672"/>
      <c r="I55" s="672"/>
      <c r="J55" s="672"/>
      <c r="K55" s="672"/>
      <c r="L55" s="672"/>
      <c r="M55" s="672"/>
      <c r="N55" s="672"/>
      <c r="O55" s="672"/>
      <c r="P55" s="672"/>
      <c r="Q55" s="672"/>
      <c r="R55" s="641">
        <f t="shared" si="3"/>
        <v>0</v>
      </c>
      <c r="S55" s="624">
        <f t="shared" si="11"/>
        <v>0</v>
      </c>
      <c r="T55" s="582"/>
      <c r="U55" s="582"/>
      <c r="V55" s="582"/>
    </row>
    <row r="56" spans="1:22" ht="10.5">
      <c r="A56" s="582"/>
      <c r="B56" s="582"/>
      <c r="C56" s="582"/>
      <c r="D56" s="582"/>
      <c r="E56" s="582"/>
      <c r="F56" s="582"/>
      <c r="G56" s="582"/>
      <c r="H56" s="582"/>
      <c r="I56" s="582"/>
      <c r="J56" s="582"/>
      <c r="K56" s="582"/>
      <c r="L56" s="582"/>
      <c r="M56" s="582"/>
      <c r="N56" s="582"/>
      <c r="O56" s="582"/>
      <c r="P56" s="582"/>
      <c r="Q56" s="582"/>
      <c r="R56" s="582"/>
      <c r="S56" s="582"/>
      <c r="T56" s="582"/>
      <c r="U56" s="582"/>
      <c r="V56" s="582"/>
    </row>
    <row r="57" spans="1:22" ht="12.75">
      <c r="A57" s="869" t="s">
        <v>676</v>
      </c>
      <c r="B57" s="870"/>
      <c r="C57" s="870"/>
      <c r="D57" s="870"/>
      <c r="E57" s="870"/>
      <c r="F57" s="634"/>
      <c r="G57" s="634"/>
      <c r="H57" s="634"/>
      <c r="I57" s="634"/>
      <c r="J57" s="634"/>
      <c r="K57" s="634"/>
      <c r="L57" s="634"/>
      <c r="M57" s="634"/>
      <c r="N57" s="634"/>
      <c r="O57" s="634"/>
      <c r="P57" s="634"/>
      <c r="Q57" s="634"/>
      <c r="R57" s="634"/>
      <c r="S57" s="634"/>
      <c r="T57" s="582"/>
      <c r="U57" s="582"/>
      <c r="V57" s="582"/>
    </row>
    <row r="58" spans="1:22" ht="12.75">
      <c r="A58" s="871" t="s">
        <v>677</v>
      </c>
      <c r="B58" s="870"/>
      <c r="C58" s="870"/>
      <c r="D58" s="870"/>
      <c r="E58" s="870"/>
      <c r="F58" s="582"/>
      <c r="G58" s="582"/>
      <c r="H58" s="582"/>
      <c r="I58" s="582"/>
      <c r="J58" s="582"/>
      <c r="K58" s="582"/>
      <c r="L58" s="582"/>
      <c r="M58" s="582"/>
      <c r="N58" s="582"/>
      <c r="O58" s="582"/>
      <c r="P58" s="582"/>
      <c r="Q58" s="582"/>
      <c r="R58" s="582"/>
      <c r="S58" s="582"/>
      <c r="T58" s="582"/>
      <c r="U58" s="582"/>
      <c r="V58" s="582"/>
    </row>
    <row r="59" spans="1:22" ht="10.5">
      <c r="A59" s="582"/>
      <c r="B59" s="582"/>
      <c r="C59" s="582"/>
      <c r="D59" s="582"/>
      <c r="E59" s="582"/>
      <c r="F59" s="582"/>
      <c r="G59" s="582"/>
      <c r="H59" s="582"/>
      <c r="I59" s="582"/>
      <c r="J59" s="582"/>
      <c r="K59" s="582"/>
      <c r="L59" s="582"/>
      <c r="M59" s="582"/>
      <c r="N59" s="582"/>
      <c r="O59" s="582"/>
      <c r="P59" s="582"/>
      <c r="Q59" s="582"/>
      <c r="R59" s="582"/>
      <c r="S59" s="582"/>
      <c r="T59" s="582"/>
      <c r="U59" s="582"/>
      <c r="V59" s="582"/>
    </row>
    <row r="60" spans="1:22" ht="10.5">
      <c r="A60" s="582"/>
      <c r="B60" s="582"/>
      <c r="C60" s="582"/>
      <c r="D60" s="582"/>
      <c r="E60" s="582"/>
      <c r="F60" s="582"/>
      <c r="G60" s="582"/>
      <c r="H60" s="582"/>
      <c r="I60" s="582"/>
      <c r="J60" s="582"/>
      <c r="K60" s="582"/>
      <c r="L60" s="582"/>
      <c r="M60" s="582"/>
      <c r="N60" s="582"/>
      <c r="O60" s="582"/>
      <c r="P60" s="582"/>
      <c r="Q60" s="582"/>
      <c r="R60" s="582"/>
      <c r="S60" s="582"/>
      <c r="T60" s="582"/>
      <c r="U60" s="582"/>
      <c r="V60" s="582"/>
    </row>
    <row r="61" spans="1:22" ht="10.5">
      <c r="A61" s="582"/>
      <c r="B61" s="582"/>
      <c r="C61" s="582"/>
      <c r="D61" s="582"/>
      <c r="E61" s="582"/>
      <c r="F61" s="582"/>
      <c r="G61" s="582"/>
      <c r="H61" s="582"/>
      <c r="I61" s="582"/>
      <c r="J61" s="582"/>
      <c r="K61" s="582"/>
      <c r="L61" s="582"/>
      <c r="M61" s="582"/>
      <c r="N61" s="582"/>
      <c r="O61" s="582"/>
      <c r="P61" s="582"/>
      <c r="Q61" s="582"/>
      <c r="R61" s="582"/>
      <c r="S61" s="582"/>
      <c r="T61" s="582"/>
      <c r="U61" s="582"/>
      <c r="V61" s="582"/>
    </row>
    <row r="62" spans="1:22" ht="10.5">
      <c r="A62" s="582"/>
      <c r="B62" s="582"/>
      <c r="C62" s="582"/>
      <c r="D62" s="582"/>
      <c r="E62" s="582"/>
      <c r="F62" s="582"/>
      <c r="G62" s="582"/>
      <c r="H62" s="582"/>
      <c r="I62" s="582"/>
      <c r="J62" s="582"/>
      <c r="K62" s="582"/>
      <c r="L62" s="582"/>
      <c r="M62" s="582"/>
      <c r="N62" s="582"/>
      <c r="O62" s="582"/>
      <c r="P62" s="582"/>
      <c r="Q62" s="582"/>
      <c r="R62" s="582"/>
      <c r="S62" s="582"/>
      <c r="T62" s="582"/>
      <c r="U62" s="582"/>
      <c r="V62" s="582"/>
    </row>
    <row r="63" spans="1:22" ht="10.5">
      <c r="A63" s="582"/>
      <c r="B63" s="582"/>
      <c r="C63" s="582"/>
      <c r="D63" s="582"/>
      <c r="E63" s="582"/>
      <c r="F63" s="582"/>
      <c r="G63" s="582"/>
      <c r="H63" s="582"/>
      <c r="I63" s="582"/>
      <c r="J63" s="582"/>
      <c r="K63" s="582"/>
      <c r="L63" s="582"/>
      <c r="M63" s="582"/>
      <c r="N63" s="582"/>
      <c r="O63" s="582"/>
      <c r="P63" s="582"/>
      <c r="Q63" s="582"/>
      <c r="R63" s="582"/>
      <c r="S63" s="582"/>
      <c r="T63" s="582"/>
      <c r="U63" s="582"/>
      <c r="V63" s="582"/>
    </row>
    <row r="64" spans="1:22" ht="10.5">
      <c r="A64" s="582"/>
      <c r="B64" s="582"/>
      <c r="C64" s="582"/>
      <c r="D64" s="582"/>
      <c r="E64" s="582"/>
      <c r="F64" s="582"/>
      <c r="G64" s="582"/>
      <c r="H64" s="582"/>
      <c r="I64" s="582"/>
      <c r="J64" s="582"/>
      <c r="K64" s="582"/>
      <c r="L64" s="582"/>
      <c r="M64" s="582"/>
      <c r="N64" s="582"/>
      <c r="O64" s="582"/>
      <c r="P64" s="582"/>
      <c r="Q64" s="582"/>
      <c r="R64" s="582"/>
      <c r="S64" s="582"/>
      <c r="T64" s="582"/>
      <c r="U64" s="582"/>
      <c r="V64" s="582"/>
    </row>
    <row r="65" spans="1:22" ht="10.5">
      <c r="A65" s="582"/>
      <c r="B65" s="582"/>
      <c r="C65" s="582"/>
      <c r="D65" s="582"/>
      <c r="E65" s="582"/>
      <c r="F65" s="582"/>
      <c r="G65" s="582"/>
      <c r="H65" s="582"/>
      <c r="I65" s="582"/>
      <c r="J65" s="582"/>
      <c r="K65" s="582"/>
      <c r="L65" s="582"/>
      <c r="M65" s="582"/>
      <c r="N65" s="582"/>
      <c r="O65" s="582"/>
      <c r="P65" s="582"/>
      <c r="Q65" s="582"/>
      <c r="R65" s="582"/>
      <c r="S65" s="582"/>
      <c r="T65" s="582"/>
      <c r="U65" s="582"/>
      <c r="V65" s="582"/>
    </row>
  </sheetData>
  <sheetProtection sheet="1" objects="1" scenarios="1"/>
  <mergeCells count="14">
    <mergeCell ref="R4:S4"/>
    <mergeCell ref="A6:A7"/>
    <mergeCell ref="B6:D7"/>
    <mergeCell ref="E6:F6"/>
    <mergeCell ref="H6:I6"/>
    <mergeCell ref="J6:K6"/>
    <mergeCell ref="L6:M6"/>
    <mergeCell ref="N6:O6"/>
    <mergeCell ref="P6:Q6"/>
    <mergeCell ref="R6:S6"/>
    <mergeCell ref="B11:D11"/>
    <mergeCell ref="B46:D46"/>
    <mergeCell ref="A57:E57"/>
    <mergeCell ref="A58:E58"/>
  </mergeCells>
  <printOptions/>
  <pageMargins left="0.33" right="0.19" top="1" bottom="1" header="0.4921259845" footer="0.4921259845"/>
  <pageSetup fitToHeight="1" fitToWidth="1" horizontalDpi="600" verticalDpi="600" orientation="landscape" paperSize="9" scale="5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P24"/>
  <sheetViews>
    <sheetView workbookViewId="0" topLeftCell="A1">
      <selection activeCell="G42" sqref="G42"/>
    </sheetView>
  </sheetViews>
  <sheetFormatPr defaultColWidth="9.33203125" defaultRowHeight="10.5"/>
  <cols>
    <col min="2" max="2" width="35.16015625" style="0" customWidth="1"/>
    <col min="3" max="3" width="43.83203125" style="0" customWidth="1"/>
    <col min="4" max="4" width="15" style="0" customWidth="1"/>
  </cols>
  <sheetData>
    <row r="1" ht="10.5">
      <c r="A1" s="1" t="s">
        <v>751</v>
      </c>
    </row>
    <row r="3" ht="10.5">
      <c r="A3" s="1" t="s">
        <v>745</v>
      </c>
    </row>
    <row r="4" ht="10.5">
      <c r="A4" s="1"/>
    </row>
    <row r="5" spans="15:16" ht="10.5">
      <c r="O5" s="356"/>
      <c r="P5" s="356" t="s">
        <v>755</v>
      </c>
    </row>
    <row r="6" spans="1:16" ht="33" customHeight="1">
      <c r="A6" s="890" t="s">
        <v>744</v>
      </c>
      <c r="B6" s="890" t="s">
        <v>746</v>
      </c>
      <c r="C6" s="890" t="s">
        <v>747</v>
      </c>
      <c r="D6" s="890" t="s">
        <v>748</v>
      </c>
      <c r="E6" s="887" t="s">
        <v>683</v>
      </c>
      <c r="F6" s="888"/>
      <c r="G6" s="887" t="s">
        <v>752</v>
      </c>
      <c r="H6" s="888"/>
      <c r="I6" s="887" t="s">
        <v>387</v>
      </c>
      <c r="J6" s="888"/>
      <c r="K6" s="887" t="s">
        <v>753</v>
      </c>
      <c r="L6" s="888"/>
      <c r="M6" s="887" t="s">
        <v>754</v>
      </c>
      <c r="N6" s="888"/>
      <c r="O6" s="889" t="s">
        <v>388</v>
      </c>
      <c r="P6" s="889"/>
    </row>
    <row r="7" spans="1:16" ht="10.5">
      <c r="A7" s="891"/>
      <c r="B7" s="891"/>
      <c r="C7" s="891"/>
      <c r="D7" s="891"/>
      <c r="E7" s="270" t="s">
        <v>749</v>
      </c>
      <c r="F7" s="270" t="s">
        <v>750</v>
      </c>
      <c r="G7" s="270" t="s">
        <v>749</v>
      </c>
      <c r="H7" s="270" t="s">
        <v>750</v>
      </c>
      <c r="I7" s="270" t="s">
        <v>749</v>
      </c>
      <c r="J7" s="270" t="s">
        <v>750</v>
      </c>
      <c r="K7" s="270" t="s">
        <v>749</v>
      </c>
      <c r="L7" s="270" t="s">
        <v>750</v>
      </c>
      <c r="M7" s="270" t="s">
        <v>749</v>
      </c>
      <c r="N7" s="270" t="s">
        <v>750</v>
      </c>
      <c r="O7" s="270" t="s">
        <v>749</v>
      </c>
      <c r="P7" s="270" t="s">
        <v>750</v>
      </c>
    </row>
    <row r="8" spans="1:16" ht="21">
      <c r="A8" s="352" t="s">
        <v>934</v>
      </c>
      <c r="B8" s="353" t="s">
        <v>935</v>
      </c>
      <c r="C8" s="353" t="s">
        <v>937</v>
      </c>
      <c r="D8" s="354" t="s">
        <v>939</v>
      </c>
      <c r="E8" s="355">
        <v>2605</v>
      </c>
      <c r="F8" s="355"/>
      <c r="G8" s="355">
        <v>789.102</v>
      </c>
      <c r="H8" s="355"/>
      <c r="I8" s="355">
        <v>789.102</v>
      </c>
      <c r="J8" s="355"/>
      <c r="K8" s="355">
        <v>789.102</v>
      </c>
      <c r="L8" s="355"/>
      <c r="M8" s="355"/>
      <c r="N8" s="355"/>
      <c r="O8" s="355"/>
      <c r="P8" s="355"/>
    </row>
    <row r="9" spans="1:16" ht="31.5">
      <c r="A9" s="352" t="s">
        <v>934</v>
      </c>
      <c r="B9" s="353" t="s">
        <v>936</v>
      </c>
      <c r="C9" s="353" t="s">
        <v>938</v>
      </c>
      <c r="D9" s="354" t="s">
        <v>939</v>
      </c>
      <c r="E9" s="355">
        <v>3500</v>
      </c>
      <c r="F9" s="355"/>
      <c r="G9" s="355">
        <v>1640.512</v>
      </c>
      <c r="H9" s="355"/>
      <c r="I9" s="355">
        <v>1640.512</v>
      </c>
      <c r="J9" s="355"/>
      <c r="K9" s="355">
        <v>1640.512</v>
      </c>
      <c r="L9" s="355"/>
      <c r="M9" s="355"/>
      <c r="N9" s="355"/>
      <c r="O9" s="355"/>
      <c r="P9" s="355"/>
    </row>
    <row r="10" spans="1:16" ht="10.5">
      <c r="A10" s="352"/>
      <c r="B10" s="353"/>
      <c r="C10" s="353"/>
      <c r="D10" s="354"/>
      <c r="E10" s="355"/>
      <c r="F10" s="355"/>
      <c r="G10" s="355"/>
      <c r="H10" s="355"/>
      <c r="I10" s="355"/>
      <c r="J10" s="355"/>
      <c r="K10" s="355"/>
      <c r="L10" s="355"/>
      <c r="M10" s="355"/>
      <c r="N10" s="355"/>
      <c r="O10" s="355"/>
      <c r="P10" s="355"/>
    </row>
    <row r="11" spans="1:16" ht="10.5">
      <c r="A11" s="352"/>
      <c r="B11" s="353"/>
      <c r="C11" s="353"/>
      <c r="D11" s="354"/>
      <c r="E11" s="355"/>
      <c r="F11" s="355"/>
      <c r="G11" s="355"/>
      <c r="H11" s="355"/>
      <c r="I11" s="355"/>
      <c r="J11" s="355"/>
      <c r="K11" s="355"/>
      <c r="L11" s="355"/>
      <c r="M11" s="355"/>
      <c r="N11" s="355"/>
      <c r="O11" s="355"/>
      <c r="P11" s="355"/>
    </row>
    <row r="12" spans="1:16" ht="10.5">
      <c r="A12" s="352"/>
      <c r="B12" s="353"/>
      <c r="C12" s="353"/>
      <c r="D12" s="354"/>
      <c r="E12" s="355"/>
      <c r="F12" s="355"/>
      <c r="G12" s="355"/>
      <c r="H12" s="355"/>
      <c r="I12" s="355"/>
      <c r="J12" s="355"/>
      <c r="K12" s="355"/>
      <c r="L12" s="355"/>
      <c r="M12" s="355"/>
      <c r="N12" s="355"/>
      <c r="O12" s="355"/>
      <c r="P12" s="355"/>
    </row>
    <row r="13" spans="1:16" ht="10.5">
      <c r="A13" s="352"/>
      <c r="B13" s="353"/>
      <c r="C13" s="353"/>
      <c r="D13" s="354"/>
      <c r="E13" s="355"/>
      <c r="F13" s="355"/>
      <c r="G13" s="355"/>
      <c r="H13" s="355"/>
      <c r="I13" s="355"/>
      <c r="J13" s="355"/>
      <c r="K13" s="355"/>
      <c r="L13" s="355"/>
      <c r="M13" s="355"/>
      <c r="N13" s="355"/>
      <c r="O13" s="355"/>
      <c r="P13" s="355"/>
    </row>
    <row r="14" spans="1:16" ht="10.5">
      <c r="A14" s="352"/>
      <c r="B14" s="353"/>
      <c r="C14" s="353"/>
      <c r="D14" s="354"/>
      <c r="E14" s="355"/>
      <c r="F14" s="355"/>
      <c r="G14" s="355"/>
      <c r="H14" s="355"/>
      <c r="I14" s="355"/>
      <c r="J14" s="355"/>
      <c r="K14" s="355"/>
      <c r="L14" s="355"/>
      <c r="M14" s="355"/>
      <c r="N14" s="355"/>
      <c r="O14" s="355"/>
      <c r="P14" s="355"/>
    </row>
    <row r="15" spans="1:16" ht="10.5">
      <c r="A15" s="352"/>
      <c r="B15" s="353"/>
      <c r="C15" s="353"/>
      <c r="D15" s="354"/>
      <c r="E15" s="355"/>
      <c r="F15" s="355"/>
      <c r="G15" s="355"/>
      <c r="H15" s="355"/>
      <c r="I15" s="355"/>
      <c r="J15" s="355"/>
      <c r="K15" s="355"/>
      <c r="L15" s="355"/>
      <c r="M15" s="355"/>
      <c r="N15" s="355"/>
      <c r="O15" s="355"/>
      <c r="P15" s="355"/>
    </row>
    <row r="16" spans="1:16" ht="10.5">
      <c r="A16" s="352"/>
      <c r="B16" s="353"/>
      <c r="C16" s="353"/>
      <c r="D16" s="354"/>
      <c r="E16" s="355"/>
      <c r="F16" s="355"/>
      <c r="G16" s="355"/>
      <c r="H16" s="355"/>
      <c r="I16" s="355"/>
      <c r="J16" s="355"/>
      <c r="K16" s="355"/>
      <c r="L16" s="355"/>
      <c r="M16" s="355"/>
      <c r="N16" s="355"/>
      <c r="O16" s="355"/>
      <c r="P16" s="355"/>
    </row>
    <row r="17" spans="1:16" ht="10.5">
      <c r="A17" s="352"/>
      <c r="B17" s="353"/>
      <c r="C17" s="353"/>
      <c r="D17" s="354"/>
      <c r="E17" s="355"/>
      <c r="F17" s="355"/>
      <c r="G17" s="355"/>
      <c r="H17" s="355"/>
      <c r="I17" s="355"/>
      <c r="J17" s="355"/>
      <c r="K17" s="355"/>
      <c r="L17" s="355"/>
      <c r="M17" s="355"/>
      <c r="N17" s="355"/>
      <c r="O17" s="355"/>
      <c r="P17" s="355"/>
    </row>
    <row r="18" spans="1:16" ht="10.5">
      <c r="A18" s="352"/>
      <c r="B18" s="353"/>
      <c r="C18" s="353"/>
      <c r="D18" s="354"/>
      <c r="E18" s="355"/>
      <c r="F18" s="355"/>
      <c r="G18" s="355"/>
      <c r="H18" s="355"/>
      <c r="I18" s="355"/>
      <c r="J18" s="355"/>
      <c r="K18" s="355"/>
      <c r="L18" s="355"/>
      <c r="M18" s="355"/>
      <c r="N18" s="355"/>
      <c r="O18" s="355"/>
      <c r="P18" s="355"/>
    </row>
    <row r="19" spans="1:16" ht="10.5">
      <c r="A19" s="352"/>
      <c r="B19" s="353"/>
      <c r="C19" s="353"/>
      <c r="D19" s="354"/>
      <c r="E19" s="355"/>
      <c r="F19" s="355"/>
      <c r="G19" s="355"/>
      <c r="H19" s="355"/>
      <c r="I19" s="355"/>
      <c r="J19" s="355"/>
      <c r="K19" s="355"/>
      <c r="L19" s="355"/>
      <c r="M19" s="355"/>
      <c r="N19" s="355"/>
      <c r="O19" s="355"/>
      <c r="P19" s="355"/>
    </row>
    <row r="20" spans="1:16" ht="10.5">
      <c r="A20" s="352"/>
      <c r="B20" s="353"/>
      <c r="C20" s="353"/>
      <c r="D20" s="354"/>
      <c r="E20" s="355"/>
      <c r="F20" s="355"/>
      <c r="G20" s="355"/>
      <c r="H20" s="355"/>
      <c r="I20" s="355"/>
      <c r="J20" s="355"/>
      <c r="K20" s="355"/>
      <c r="L20" s="355"/>
      <c r="M20" s="355"/>
      <c r="N20" s="355"/>
      <c r="O20" s="355"/>
      <c r="P20" s="355"/>
    </row>
    <row r="21" spans="1:16" ht="10.5">
      <c r="A21" s="352"/>
      <c r="B21" s="353"/>
      <c r="C21" s="353"/>
      <c r="D21" s="354"/>
      <c r="E21" s="355"/>
      <c r="F21" s="355"/>
      <c r="G21" s="355"/>
      <c r="H21" s="355"/>
      <c r="I21" s="355"/>
      <c r="J21" s="355"/>
      <c r="K21" s="355"/>
      <c r="L21" s="355"/>
      <c r="M21" s="355"/>
      <c r="N21" s="355"/>
      <c r="O21" s="355"/>
      <c r="P21" s="355"/>
    </row>
    <row r="22" spans="1:16" ht="10.5">
      <c r="A22" s="352"/>
      <c r="B22" s="353"/>
      <c r="C22" s="353"/>
      <c r="D22" s="354"/>
      <c r="E22" s="355"/>
      <c r="F22" s="355"/>
      <c r="G22" s="355"/>
      <c r="H22" s="355"/>
      <c r="I22" s="355"/>
      <c r="J22" s="355"/>
      <c r="K22" s="355"/>
      <c r="L22" s="355"/>
      <c r="M22" s="355"/>
      <c r="N22" s="355"/>
      <c r="O22" s="355"/>
      <c r="P22" s="355"/>
    </row>
    <row r="23" ht="3.75" customHeight="1"/>
    <row r="24" spans="5:16" ht="10.5">
      <c r="E24" s="351">
        <f>SUM(E8:E22)</f>
        <v>6105</v>
      </c>
      <c r="F24" s="351">
        <f aca="true" t="shared" si="0" ref="F24:P24">SUM(F8:F22)</f>
        <v>0</v>
      </c>
      <c r="G24" s="351">
        <f t="shared" si="0"/>
        <v>2429.614</v>
      </c>
      <c r="H24" s="351">
        <f t="shared" si="0"/>
        <v>0</v>
      </c>
      <c r="I24" s="351">
        <f t="shared" si="0"/>
        <v>2429.614</v>
      </c>
      <c r="J24" s="351">
        <f t="shared" si="0"/>
        <v>0</v>
      </c>
      <c r="K24" s="351">
        <f t="shared" si="0"/>
        <v>2429.614</v>
      </c>
      <c r="L24" s="351">
        <f t="shared" si="0"/>
        <v>0</v>
      </c>
      <c r="M24" s="351">
        <f t="shared" si="0"/>
        <v>0</v>
      </c>
      <c r="N24" s="351">
        <f t="shared" si="0"/>
        <v>0</v>
      </c>
      <c r="O24" s="351">
        <f t="shared" si="0"/>
        <v>0</v>
      </c>
      <c r="P24" s="351">
        <f t="shared" si="0"/>
        <v>0</v>
      </c>
    </row>
  </sheetData>
  <sheetProtection sheet="1" objects="1" scenarios="1"/>
  <mergeCells count="10">
    <mergeCell ref="A6:A7"/>
    <mergeCell ref="B6:B7"/>
    <mergeCell ref="C6:C7"/>
    <mergeCell ref="D6:D7"/>
    <mergeCell ref="M6:N6"/>
    <mergeCell ref="O6:P6"/>
    <mergeCell ref="E6:F6"/>
    <mergeCell ref="G6:H6"/>
    <mergeCell ref="I6:J6"/>
    <mergeCell ref="K6:L6"/>
  </mergeCells>
  <printOptions/>
  <pageMargins left="0.52" right="0.34" top="1" bottom="1" header="0.4921259845" footer="0.4921259845"/>
  <pageSetup fitToHeight="1" fitToWidth="1" horizontalDpi="600" verticalDpi="600" orientation="landscape" paperSize="9" scale="81" r:id="rId3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42"/>
  </sheetPr>
  <dimension ref="A1:C67"/>
  <sheetViews>
    <sheetView workbookViewId="0" topLeftCell="A1">
      <selection activeCell="C6" sqref="C6"/>
    </sheetView>
  </sheetViews>
  <sheetFormatPr defaultColWidth="9.33203125" defaultRowHeight="10.5"/>
  <cols>
    <col min="1" max="1" width="9.33203125" style="359" customWidth="1"/>
    <col min="2" max="2" width="62.66015625" style="359" customWidth="1"/>
    <col min="3" max="3" width="20" style="164" customWidth="1"/>
    <col min="4" max="16384" width="9.33203125" style="164" customWidth="1"/>
  </cols>
  <sheetData>
    <row r="1" ht="14.25" customHeight="1">
      <c r="A1" s="358" t="s">
        <v>762</v>
      </c>
    </row>
    <row r="3" ht="10.5">
      <c r="A3" s="358" t="s">
        <v>756</v>
      </c>
    </row>
    <row r="5" spans="1:3" ht="15" customHeight="1">
      <c r="A5" s="809" t="s">
        <v>684</v>
      </c>
      <c r="B5" s="892"/>
      <c r="C5" s="357">
        <v>1990</v>
      </c>
    </row>
    <row r="6" spans="1:3" ht="15" customHeight="1">
      <c r="A6" s="893" t="s">
        <v>440</v>
      </c>
      <c r="B6" s="360" t="s">
        <v>757</v>
      </c>
      <c r="C6" s="350">
        <v>1776</v>
      </c>
    </row>
    <row r="7" spans="1:3" ht="15" customHeight="1">
      <c r="A7" s="894"/>
      <c r="B7" s="360" t="s">
        <v>685</v>
      </c>
      <c r="C7" s="350"/>
    </row>
    <row r="8" spans="1:3" ht="15" customHeight="1">
      <c r="A8" s="894"/>
      <c r="B8" s="164" t="s">
        <v>686</v>
      </c>
      <c r="C8" s="350">
        <v>157</v>
      </c>
    </row>
    <row r="9" spans="1:3" ht="15" customHeight="1">
      <c r="A9" s="894"/>
      <c r="B9" s="360" t="s">
        <v>687</v>
      </c>
      <c r="C9" s="350">
        <v>57</v>
      </c>
    </row>
    <row r="10" spans="1:3" ht="15" customHeight="1">
      <c r="A10" s="894"/>
      <c r="B10" s="360" t="s">
        <v>688</v>
      </c>
      <c r="C10" s="350"/>
    </row>
    <row r="12" ht="10.5">
      <c r="B12" s="358"/>
    </row>
    <row r="13" ht="10.5">
      <c r="A13" s="358" t="s">
        <v>758</v>
      </c>
    </row>
    <row r="14" spans="1:3" ht="15" customHeight="1">
      <c r="A14" s="674" t="s">
        <v>689</v>
      </c>
      <c r="C14" s="361"/>
    </row>
    <row r="15" spans="1:3" ht="15" customHeight="1">
      <c r="A15" s="674" t="s">
        <v>690</v>
      </c>
      <c r="C15" s="361"/>
    </row>
    <row r="16" spans="1:3" ht="15" customHeight="1">
      <c r="A16" s="674" t="s">
        <v>759</v>
      </c>
      <c r="C16" s="361"/>
    </row>
    <row r="17" spans="1:3" ht="15" customHeight="1">
      <c r="A17" s="674" t="s">
        <v>691</v>
      </c>
      <c r="C17" s="362"/>
    </row>
    <row r="18" spans="2:3" ht="10.5">
      <c r="B18" s="363"/>
      <c r="C18" s="364"/>
    </row>
    <row r="19" spans="1:3" ht="10.5">
      <c r="A19" s="359" t="s">
        <v>760</v>
      </c>
      <c r="B19" s="363"/>
      <c r="C19" s="365"/>
    </row>
    <row r="20" spans="1:3" ht="10.5">
      <c r="A20" s="359" t="s">
        <v>761</v>
      </c>
      <c r="B20" s="363"/>
      <c r="C20" s="365"/>
    </row>
    <row r="21" spans="2:3" ht="10.5">
      <c r="B21" s="363"/>
      <c r="C21" s="365"/>
    </row>
    <row r="22" spans="2:3" ht="10.5">
      <c r="B22" s="363"/>
      <c r="C22" s="365"/>
    </row>
    <row r="23" spans="2:3" ht="10.5">
      <c r="B23" s="363"/>
      <c r="C23" s="365"/>
    </row>
    <row r="24" spans="2:3" ht="10.5">
      <c r="B24" s="363"/>
      <c r="C24" s="365"/>
    </row>
    <row r="25" spans="2:3" ht="10.5">
      <c r="B25" s="366"/>
      <c r="C25" s="160"/>
    </row>
    <row r="26" spans="2:3" ht="10.5">
      <c r="B26" s="366"/>
      <c r="C26" s="160"/>
    </row>
    <row r="27" spans="2:3" ht="10.5">
      <c r="B27" s="363"/>
      <c r="C27" s="160"/>
    </row>
    <row r="28" spans="2:3" ht="10.5">
      <c r="B28" s="363"/>
      <c r="C28" s="160"/>
    </row>
    <row r="29" spans="2:3" ht="10.5">
      <c r="B29" s="363"/>
      <c r="C29" s="160"/>
    </row>
    <row r="30" spans="2:3" ht="10.5">
      <c r="B30" s="363"/>
      <c r="C30" s="160"/>
    </row>
    <row r="31" spans="2:3" ht="10.5">
      <c r="B31" s="363"/>
      <c r="C31" s="160"/>
    </row>
    <row r="32" spans="2:3" ht="10.5">
      <c r="B32" s="363"/>
      <c r="C32" s="160"/>
    </row>
    <row r="33" spans="2:3" ht="10.5">
      <c r="B33" s="363"/>
      <c r="C33" s="160"/>
    </row>
    <row r="34" spans="2:3" ht="10.5">
      <c r="B34" s="363"/>
      <c r="C34" s="160"/>
    </row>
    <row r="35" spans="2:3" ht="10.5">
      <c r="B35" s="363"/>
      <c r="C35" s="160"/>
    </row>
    <row r="36" spans="2:3" ht="10.5">
      <c r="B36" s="363"/>
      <c r="C36" s="160"/>
    </row>
    <row r="37" spans="2:3" ht="10.5">
      <c r="B37" s="363"/>
      <c r="C37" s="160"/>
    </row>
    <row r="38" spans="2:3" ht="10.5">
      <c r="B38" s="363"/>
      <c r="C38" s="160"/>
    </row>
    <row r="39" spans="2:3" ht="10.5">
      <c r="B39" s="363"/>
      <c r="C39" s="160"/>
    </row>
    <row r="40" spans="2:3" ht="10.5">
      <c r="B40" s="363"/>
      <c r="C40" s="160"/>
    </row>
    <row r="41" spans="2:3" ht="10.5">
      <c r="B41" s="363"/>
      <c r="C41" s="160"/>
    </row>
    <row r="42" spans="2:3" ht="10.5">
      <c r="B42" s="363"/>
      <c r="C42" s="160"/>
    </row>
    <row r="43" spans="2:3" ht="10.5">
      <c r="B43" s="363"/>
      <c r="C43" s="160"/>
    </row>
    <row r="44" spans="2:3" ht="10.5">
      <c r="B44" s="363"/>
      <c r="C44" s="160"/>
    </row>
    <row r="45" spans="2:3" ht="10.5">
      <c r="B45" s="363"/>
      <c r="C45" s="160"/>
    </row>
    <row r="46" spans="2:3" ht="10.5">
      <c r="B46" s="363"/>
      <c r="C46" s="160"/>
    </row>
    <row r="47" spans="2:3" ht="10.5">
      <c r="B47" s="363"/>
      <c r="C47" s="160"/>
    </row>
    <row r="48" spans="2:3" ht="10.5">
      <c r="B48" s="363"/>
      <c r="C48" s="160"/>
    </row>
    <row r="49" spans="2:3" ht="10.5">
      <c r="B49" s="363"/>
      <c r="C49" s="160"/>
    </row>
    <row r="50" spans="2:3" ht="10.5">
      <c r="B50" s="363"/>
      <c r="C50" s="160"/>
    </row>
    <row r="51" spans="2:3" ht="10.5">
      <c r="B51" s="363"/>
      <c r="C51" s="160"/>
    </row>
    <row r="52" spans="2:3" ht="10.5">
      <c r="B52" s="363"/>
      <c r="C52" s="160"/>
    </row>
    <row r="53" spans="2:3" ht="10.5">
      <c r="B53" s="363"/>
      <c r="C53" s="160"/>
    </row>
    <row r="54" spans="2:3" ht="10.5">
      <c r="B54" s="363"/>
      <c r="C54" s="160"/>
    </row>
    <row r="55" spans="2:3" ht="10.5">
      <c r="B55" s="363"/>
      <c r="C55" s="160"/>
    </row>
    <row r="56" spans="2:3" ht="10.5">
      <c r="B56" s="363"/>
      <c r="C56" s="160"/>
    </row>
    <row r="57" spans="2:3" ht="10.5">
      <c r="B57" s="363"/>
      <c r="C57" s="160"/>
    </row>
    <row r="58" spans="2:3" ht="10.5">
      <c r="B58" s="363"/>
      <c r="C58" s="160"/>
    </row>
    <row r="59" spans="2:3" ht="10.5">
      <c r="B59" s="363"/>
      <c r="C59" s="160"/>
    </row>
    <row r="60" spans="2:3" ht="10.5">
      <c r="B60" s="363"/>
      <c r="C60" s="160"/>
    </row>
    <row r="61" spans="2:3" ht="10.5">
      <c r="B61" s="363"/>
      <c r="C61" s="160"/>
    </row>
    <row r="62" spans="2:3" ht="10.5">
      <c r="B62" s="363"/>
      <c r="C62" s="160"/>
    </row>
    <row r="63" spans="2:3" ht="10.5">
      <c r="B63" s="363"/>
      <c r="C63" s="160"/>
    </row>
    <row r="64" spans="2:3" ht="10.5">
      <c r="B64" s="363"/>
      <c r="C64" s="160"/>
    </row>
    <row r="65" spans="2:3" ht="10.5">
      <c r="B65" s="363"/>
      <c r="C65" s="160"/>
    </row>
    <row r="66" spans="2:3" ht="10.5">
      <c r="B66" s="363"/>
      <c r="C66" s="160"/>
    </row>
    <row r="67" spans="2:3" ht="10.5">
      <c r="B67" s="363"/>
      <c r="C67" s="160"/>
    </row>
  </sheetData>
  <sheetProtection/>
  <mergeCells count="2">
    <mergeCell ref="A5:B5"/>
    <mergeCell ref="A6:A10"/>
  </mergeCells>
  <printOptions/>
  <pageMargins left="0.51" right="0.32" top="1" bottom="1" header="0.4921259845" footer="0.4921259845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V32"/>
  <sheetViews>
    <sheetView workbookViewId="0" topLeftCell="A1">
      <selection activeCell="G9" sqref="G9"/>
    </sheetView>
  </sheetViews>
  <sheetFormatPr defaultColWidth="9.33203125" defaultRowHeight="10.5"/>
  <cols>
    <col min="1" max="1" width="4.5" style="138" customWidth="1"/>
    <col min="2" max="2" width="4.33203125" style="138" customWidth="1"/>
    <col min="3" max="3" width="7.66015625" style="138" customWidth="1"/>
    <col min="4" max="4" width="58.5" style="138" customWidth="1"/>
    <col min="5" max="16" width="14" style="138" customWidth="1"/>
    <col min="17" max="16384" width="9.33203125" style="138" customWidth="1"/>
  </cols>
  <sheetData>
    <row r="1" ht="10.5">
      <c r="A1" s="140" t="s">
        <v>783</v>
      </c>
    </row>
    <row r="2" ht="10.5"/>
    <row r="3" ht="10.5">
      <c r="A3" s="140" t="s">
        <v>763</v>
      </c>
    </row>
    <row r="4" spans="12:14" ht="10.5">
      <c r="L4" s="375"/>
      <c r="M4" s="375"/>
      <c r="N4" s="375"/>
    </row>
    <row r="5" s="147" customFormat="1" ht="11.25" thickBot="1">
      <c r="P5" s="356" t="s">
        <v>755</v>
      </c>
    </row>
    <row r="6" spans="1:16" s="147" customFormat="1" ht="18" customHeight="1" thickBot="1">
      <c r="A6" s="904" t="s">
        <v>381</v>
      </c>
      <c r="B6" s="907" t="s">
        <v>763</v>
      </c>
      <c r="C6" s="908"/>
      <c r="D6" s="909"/>
      <c r="E6" s="825" t="s">
        <v>764</v>
      </c>
      <c r="F6" s="916"/>
      <c r="G6" s="916"/>
      <c r="H6" s="916"/>
      <c r="I6" s="916"/>
      <c r="J6" s="916"/>
      <c r="K6" s="916"/>
      <c r="L6" s="916"/>
      <c r="M6" s="916"/>
      <c r="N6" s="927" t="s">
        <v>692</v>
      </c>
      <c r="O6" s="917"/>
      <c r="P6" s="917" t="s">
        <v>765</v>
      </c>
    </row>
    <row r="7" spans="1:16" s="147" customFormat="1" ht="24.75" customHeight="1">
      <c r="A7" s="905"/>
      <c r="B7" s="910"/>
      <c r="C7" s="911"/>
      <c r="D7" s="912"/>
      <c r="E7" s="920" t="s">
        <v>766</v>
      </c>
      <c r="F7" s="922" t="s">
        <v>782</v>
      </c>
      <c r="G7" s="924" t="s">
        <v>767</v>
      </c>
      <c r="H7" s="924"/>
      <c r="I7" s="924"/>
      <c r="J7" s="924"/>
      <c r="K7" s="924"/>
      <c r="L7" s="924"/>
      <c r="M7" s="925" t="s">
        <v>500</v>
      </c>
      <c r="N7" s="928"/>
      <c r="O7" s="918"/>
      <c r="P7" s="918"/>
    </row>
    <row r="8" spans="1:16" ht="18.75" customHeight="1" thickBot="1">
      <c r="A8" s="906"/>
      <c r="B8" s="913"/>
      <c r="C8" s="914"/>
      <c r="D8" s="915"/>
      <c r="E8" s="921"/>
      <c r="F8" s="923"/>
      <c r="G8" s="390" t="s">
        <v>589</v>
      </c>
      <c r="H8" s="390"/>
      <c r="I8" s="390"/>
      <c r="J8" s="390"/>
      <c r="K8" s="390"/>
      <c r="L8" s="391"/>
      <c r="M8" s="926"/>
      <c r="N8" s="676" t="s">
        <v>693</v>
      </c>
      <c r="O8" s="677" t="s">
        <v>350</v>
      </c>
      <c r="P8" s="919"/>
    </row>
    <row r="9" spans="1:16" ht="12" customHeight="1">
      <c r="A9" s="376">
        <v>1</v>
      </c>
      <c r="B9" s="377" t="s">
        <v>768</v>
      </c>
      <c r="C9" s="378"/>
      <c r="D9" s="378"/>
      <c r="E9" s="379">
        <f>SUM(E10:E14)+E16+E20+E23+E24</f>
        <v>4840</v>
      </c>
      <c r="F9" s="379">
        <f aca="true" t="shared" si="0" ref="F9:P9">SUM(F10:F14)+F16+F20+F23+F24</f>
        <v>2943</v>
      </c>
      <c r="G9" s="379">
        <f t="shared" si="0"/>
        <v>16</v>
      </c>
      <c r="H9" s="379">
        <f t="shared" si="0"/>
        <v>0</v>
      </c>
      <c r="I9" s="379">
        <f t="shared" si="0"/>
        <v>0</v>
      </c>
      <c r="J9" s="379">
        <f t="shared" si="0"/>
        <v>0</v>
      </c>
      <c r="K9" s="379">
        <f t="shared" si="0"/>
        <v>0</v>
      </c>
      <c r="L9" s="379">
        <f t="shared" si="0"/>
        <v>0</v>
      </c>
      <c r="M9" s="379">
        <f t="shared" si="0"/>
        <v>7799</v>
      </c>
      <c r="N9" s="675">
        <f t="shared" si="0"/>
        <v>7799</v>
      </c>
      <c r="O9" s="675">
        <f t="shared" si="0"/>
        <v>0</v>
      </c>
      <c r="P9" s="380">
        <f t="shared" si="0"/>
        <v>0</v>
      </c>
    </row>
    <row r="10" spans="1:22" ht="12" customHeight="1">
      <c r="A10" s="376">
        <v>2</v>
      </c>
      <c r="B10" s="895" t="s">
        <v>391</v>
      </c>
      <c r="C10" s="774" t="s">
        <v>769</v>
      </c>
      <c r="D10" s="898"/>
      <c r="E10" s="261"/>
      <c r="F10" s="261">
        <v>2943</v>
      </c>
      <c r="G10" s="261">
        <v>16</v>
      </c>
      <c r="H10" s="261"/>
      <c r="I10" s="261"/>
      <c r="J10" s="261"/>
      <c r="K10" s="261"/>
      <c r="L10" s="367"/>
      <c r="M10" s="381">
        <f aca="true" t="shared" si="1" ref="M10:M32">SUM(E10:L10)</f>
        <v>2959</v>
      </c>
      <c r="N10" s="261">
        <v>2959</v>
      </c>
      <c r="O10" s="261"/>
      <c r="P10" s="382">
        <f>M10-N10-O10</f>
        <v>0</v>
      </c>
      <c r="Q10" s="383"/>
      <c r="R10" s="383"/>
      <c r="S10" s="383"/>
      <c r="T10" s="383"/>
      <c r="U10" s="383"/>
      <c r="V10" s="383"/>
    </row>
    <row r="11" spans="1:16" ht="12" customHeight="1">
      <c r="A11" s="376">
        <v>3</v>
      </c>
      <c r="B11" s="896"/>
      <c r="C11" s="774" t="s">
        <v>770</v>
      </c>
      <c r="D11" s="898"/>
      <c r="E11" s="261"/>
      <c r="F11" s="261"/>
      <c r="G11" s="261"/>
      <c r="H11" s="261"/>
      <c r="I11" s="261"/>
      <c r="J11" s="261"/>
      <c r="K11" s="261"/>
      <c r="L11" s="367"/>
      <c r="M11" s="381">
        <f t="shared" si="1"/>
        <v>0</v>
      </c>
      <c r="N11" s="261"/>
      <c r="O11" s="261"/>
      <c r="P11" s="382">
        <f aca="true" t="shared" si="2" ref="P11:P23">M11-N11-O11</f>
        <v>0</v>
      </c>
    </row>
    <row r="12" spans="1:16" ht="12" customHeight="1">
      <c r="A12" s="376">
        <v>4</v>
      </c>
      <c r="B12" s="896"/>
      <c r="C12" s="155" t="s">
        <v>771</v>
      </c>
      <c r="D12" s="155"/>
      <c r="E12" s="261"/>
      <c r="F12" s="261"/>
      <c r="G12" s="261"/>
      <c r="H12" s="261"/>
      <c r="I12" s="261"/>
      <c r="J12" s="261"/>
      <c r="K12" s="261"/>
      <c r="L12" s="367"/>
      <c r="M12" s="381">
        <f t="shared" si="1"/>
        <v>0</v>
      </c>
      <c r="N12" s="261"/>
      <c r="O12" s="261"/>
      <c r="P12" s="382">
        <f t="shared" si="2"/>
        <v>0</v>
      </c>
    </row>
    <row r="13" spans="1:16" ht="12" customHeight="1">
      <c r="A13" s="376">
        <v>5</v>
      </c>
      <c r="B13" s="896"/>
      <c r="C13" s="155" t="s">
        <v>772</v>
      </c>
      <c r="D13" s="155"/>
      <c r="E13" s="368"/>
      <c r="F13" s="261"/>
      <c r="G13" s="261"/>
      <c r="H13" s="261"/>
      <c r="I13" s="261"/>
      <c r="J13" s="261"/>
      <c r="K13" s="261"/>
      <c r="L13" s="367"/>
      <c r="M13" s="381">
        <f t="shared" si="1"/>
        <v>0</v>
      </c>
      <c r="N13" s="261"/>
      <c r="O13" s="261"/>
      <c r="P13" s="382">
        <f t="shared" si="2"/>
        <v>0</v>
      </c>
    </row>
    <row r="14" spans="1:16" ht="12" customHeight="1">
      <c r="A14" s="376">
        <v>6</v>
      </c>
      <c r="B14" s="896"/>
      <c r="C14" s="155" t="s">
        <v>773</v>
      </c>
      <c r="D14" s="155"/>
      <c r="E14" s="368"/>
      <c r="F14" s="261"/>
      <c r="G14" s="261"/>
      <c r="H14" s="261"/>
      <c r="I14" s="261"/>
      <c r="J14" s="261"/>
      <c r="K14" s="261"/>
      <c r="L14" s="367"/>
      <c r="M14" s="381">
        <f t="shared" si="1"/>
        <v>0</v>
      </c>
      <c r="N14" s="261"/>
      <c r="O14" s="261"/>
      <c r="P14" s="382">
        <f t="shared" si="2"/>
        <v>0</v>
      </c>
    </row>
    <row r="15" spans="1:16" ht="12" customHeight="1">
      <c r="A15" s="376">
        <v>7</v>
      </c>
      <c r="B15" s="896"/>
      <c r="C15" s="384" t="s">
        <v>440</v>
      </c>
      <c r="D15" s="385" t="s">
        <v>774</v>
      </c>
      <c r="E15" s="261"/>
      <c r="F15" s="261"/>
      <c r="G15" s="261"/>
      <c r="H15" s="261"/>
      <c r="I15" s="261"/>
      <c r="J15" s="261"/>
      <c r="K15" s="261"/>
      <c r="L15" s="367"/>
      <c r="M15" s="381">
        <f t="shared" si="1"/>
        <v>0</v>
      </c>
      <c r="N15" s="261"/>
      <c r="O15" s="261"/>
      <c r="P15" s="382">
        <f t="shared" si="2"/>
        <v>0</v>
      </c>
    </row>
    <row r="16" spans="1:16" ht="12" customHeight="1">
      <c r="A16" s="376">
        <v>8</v>
      </c>
      <c r="B16" s="896"/>
      <c r="C16" s="155" t="s">
        <v>775</v>
      </c>
      <c r="D16" s="155"/>
      <c r="E16" s="368"/>
      <c r="F16" s="261"/>
      <c r="G16" s="261"/>
      <c r="H16" s="261"/>
      <c r="I16" s="261"/>
      <c r="J16" s="261"/>
      <c r="K16" s="261"/>
      <c r="L16" s="367"/>
      <c r="M16" s="381">
        <f t="shared" si="1"/>
        <v>0</v>
      </c>
      <c r="N16" s="261"/>
      <c r="O16" s="261"/>
      <c r="P16" s="382">
        <f t="shared" si="2"/>
        <v>0</v>
      </c>
    </row>
    <row r="17" spans="1:16" ht="12" customHeight="1">
      <c r="A17" s="376">
        <v>9</v>
      </c>
      <c r="B17" s="896"/>
      <c r="C17" s="899" t="s">
        <v>440</v>
      </c>
      <c r="D17" s="385" t="s">
        <v>776</v>
      </c>
      <c r="E17" s="261"/>
      <c r="F17" s="261"/>
      <c r="G17" s="261"/>
      <c r="H17" s="261"/>
      <c r="I17" s="261"/>
      <c r="J17" s="261"/>
      <c r="K17" s="261"/>
      <c r="L17" s="367"/>
      <c r="M17" s="381">
        <f t="shared" si="1"/>
        <v>0</v>
      </c>
      <c r="N17" s="261"/>
      <c r="O17" s="261"/>
      <c r="P17" s="382">
        <f t="shared" si="2"/>
        <v>0</v>
      </c>
    </row>
    <row r="18" spans="1:16" ht="12" customHeight="1">
      <c r="A18" s="376">
        <v>10</v>
      </c>
      <c r="B18" s="896"/>
      <c r="C18" s="900"/>
      <c r="D18" s="385" t="s">
        <v>777</v>
      </c>
      <c r="E18" s="261"/>
      <c r="F18" s="261"/>
      <c r="G18" s="261"/>
      <c r="H18" s="261"/>
      <c r="I18" s="261"/>
      <c r="J18" s="261"/>
      <c r="K18" s="261"/>
      <c r="L18" s="367"/>
      <c r="M18" s="381">
        <f t="shared" si="1"/>
        <v>0</v>
      </c>
      <c r="N18" s="261"/>
      <c r="O18" s="261"/>
      <c r="P18" s="382">
        <f t="shared" si="2"/>
        <v>0</v>
      </c>
    </row>
    <row r="19" spans="1:16" ht="12" customHeight="1">
      <c r="A19" s="376">
        <v>11</v>
      </c>
      <c r="B19" s="896"/>
      <c r="C19" s="901"/>
      <c r="D19" s="369"/>
      <c r="E19" s="261"/>
      <c r="F19" s="261"/>
      <c r="G19" s="261"/>
      <c r="H19" s="261"/>
      <c r="I19" s="261"/>
      <c r="J19" s="261"/>
      <c r="K19" s="261"/>
      <c r="L19" s="367"/>
      <c r="M19" s="381">
        <f t="shared" si="1"/>
        <v>0</v>
      </c>
      <c r="N19" s="261"/>
      <c r="O19" s="261"/>
      <c r="P19" s="382">
        <f t="shared" si="2"/>
        <v>0</v>
      </c>
    </row>
    <row r="20" spans="1:16" ht="12" customHeight="1">
      <c r="A20" s="376">
        <v>12</v>
      </c>
      <c r="B20" s="896"/>
      <c r="C20" s="155" t="s">
        <v>778</v>
      </c>
      <c r="D20" s="155"/>
      <c r="E20" s="368"/>
      <c r="F20" s="261"/>
      <c r="G20" s="261"/>
      <c r="H20" s="261"/>
      <c r="I20" s="261"/>
      <c r="J20" s="261"/>
      <c r="K20" s="261"/>
      <c r="L20" s="367"/>
      <c r="M20" s="381">
        <f t="shared" si="1"/>
        <v>0</v>
      </c>
      <c r="N20" s="261"/>
      <c r="O20" s="261"/>
      <c r="P20" s="382">
        <f t="shared" si="2"/>
        <v>0</v>
      </c>
    </row>
    <row r="21" spans="1:16" ht="12" customHeight="1">
      <c r="A21" s="376">
        <v>13</v>
      </c>
      <c r="B21" s="896"/>
      <c r="C21" s="899" t="s">
        <v>440</v>
      </c>
      <c r="D21" s="385" t="s">
        <v>779</v>
      </c>
      <c r="E21" s="261"/>
      <c r="F21" s="261"/>
      <c r="G21" s="261"/>
      <c r="H21" s="261"/>
      <c r="I21" s="261"/>
      <c r="J21" s="261"/>
      <c r="K21" s="261"/>
      <c r="L21" s="367"/>
      <c r="M21" s="381">
        <f t="shared" si="1"/>
        <v>0</v>
      </c>
      <c r="N21" s="261"/>
      <c r="O21" s="261"/>
      <c r="P21" s="382">
        <f t="shared" si="2"/>
        <v>0</v>
      </c>
    </row>
    <row r="22" spans="1:16" ht="12" customHeight="1">
      <c r="A22" s="376">
        <v>14</v>
      </c>
      <c r="B22" s="896"/>
      <c r="C22" s="901"/>
      <c r="D22" s="385" t="s">
        <v>777</v>
      </c>
      <c r="E22" s="261"/>
      <c r="F22" s="261"/>
      <c r="G22" s="261"/>
      <c r="H22" s="261"/>
      <c r="I22" s="261"/>
      <c r="J22" s="261"/>
      <c r="K22" s="261"/>
      <c r="L22" s="367"/>
      <c r="M22" s="381">
        <f t="shared" si="1"/>
        <v>0</v>
      </c>
      <c r="N22" s="261"/>
      <c r="O22" s="261"/>
      <c r="P22" s="382">
        <f t="shared" si="2"/>
        <v>0</v>
      </c>
    </row>
    <row r="23" spans="1:16" ht="12" customHeight="1">
      <c r="A23" s="376">
        <v>15</v>
      </c>
      <c r="B23" s="896"/>
      <c r="C23" s="155" t="s">
        <v>780</v>
      </c>
      <c r="D23" s="155"/>
      <c r="E23" s="7">
        <v>4217</v>
      </c>
      <c r="F23" s="261"/>
      <c r="G23" s="261"/>
      <c r="H23" s="261"/>
      <c r="I23" s="261"/>
      <c r="J23" s="261"/>
      <c r="K23" s="261"/>
      <c r="L23" s="367"/>
      <c r="M23" s="381">
        <f t="shared" si="1"/>
        <v>4217</v>
      </c>
      <c r="N23" s="261">
        <v>4217</v>
      </c>
      <c r="O23" s="261"/>
      <c r="P23" s="382">
        <f t="shared" si="2"/>
        <v>0</v>
      </c>
    </row>
    <row r="24" spans="1:16" ht="12" customHeight="1">
      <c r="A24" s="376">
        <v>16</v>
      </c>
      <c r="B24" s="896"/>
      <c r="C24" s="386" t="s">
        <v>781</v>
      </c>
      <c r="D24" s="386"/>
      <c r="E24" s="381">
        <f aca="true" t="shared" si="3" ref="E24:O24">SUM(E25:E32)</f>
        <v>623</v>
      </c>
      <c r="F24" s="387">
        <f t="shared" si="3"/>
        <v>0</v>
      </c>
      <c r="G24" s="387">
        <f t="shared" si="3"/>
        <v>0</v>
      </c>
      <c r="H24" s="387">
        <f>SUM(H25:H32)</f>
        <v>0</v>
      </c>
      <c r="I24" s="387">
        <f>SUM(I25:I32)</f>
        <v>0</v>
      </c>
      <c r="J24" s="387">
        <f t="shared" si="3"/>
        <v>0</v>
      </c>
      <c r="K24" s="387">
        <f t="shared" si="3"/>
        <v>0</v>
      </c>
      <c r="L24" s="387">
        <f t="shared" si="3"/>
        <v>0</v>
      </c>
      <c r="M24" s="381">
        <f t="shared" si="1"/>
        <v>623</v>
      </c>
      <c r="N24" s="387">
        <f>SUM(N25:N32)</f>
        <v>623</v>
      </c>
      <c r="O24" s="387">
        <f t="shared" si="3"/>
        <v>0</v>
      </c>
      <c r="P24" s="382">
        <f>SUM(P25:P32)</f>
        <v>0</v>
      </c>
    </row>
    <row r="25" spans="1:16" ht="12" customHeight="1">
      <c r="A25" s="376">
        <v>17</v>
      </c>
      <c r="B25" s="896"/>
      <c r="C25" s="899" t="s">
        <v>391</v>
      </c>
      <c r="D25" s="370" t="s">
        <v>933</v>
      </c>
      <c r="E25" s="261">
        <v>492</v>
      </c>
      <c r="F25" s="261"/>
      <c r="G25" s="261"/>
      <c r="H25" s="261"/>
      <c r="I25" s="261"/>
      <c r="J25" s="261"/>
      <c r="K25" s="261"/>
      <c r="L25" s="367"/>
      <c r="M25" s="381">
        <f t="shared" si="1"/>
        <v>492</v>
      </c>
      <c r="N25" s="261">
        <v>492</v>
      </c>
      <c r="O25" s="261"/>
      <c r="P25" s="382">
        <f aca="true" t="shared" si="4" ref="P25:P32">M25-N25-O25</f>
        <v>0</v>
      </c>
    </row>
    <row r="26" spans="1:16" ht="12" customHeight="1">
      <c r="A26" s="376"/>
      <c r="B26" s="896"/>
      <c r="C26" s="902"/>
      <c r="D26" s="370" t="s">
        <v>1100</v>
      </c>
      <c r="E26" s="261">
        <v>131</v>
      </c>
      <c r="F26" s="261"/>
      <c r="G26" s="261"/>
      <c r="H26" s="261"/>
      <c r="I26" s="261"/>
      <c r="J26" s="261"/>
      <c r="K26" s="261"/>
      <c r="L26" s="367"/>
      <c r="M26" s="381">
        <f t="shared" si="1"/>
        <v>131</v>
      </c>
      <c r="N26" s="261">
        <v>131</v>
      </c>
      <c r="O26" s="261"/>
      <c r="P26" s="382">
        <f t="shared" si="4"/>
        <v>0</v>
      </c>
    </row>
    <row r="27" spans="1:16" ht="12" customHeight="1">
      <c r="A27" s="376"/>
      <c r="B27" s="896"/>
      <c r="C27" s="902"/>
      <c r="D27" s="370"/>
      <c r="E27" s="261"/>
      <c r="F27" s="261"/>
      <c r="G27" s="261"/>
      <c r="H27" s="261"/>
      <c r="I27" s="261"/>
      <c r="J27" s="261"/>
      <c r="K27" s="261"/>
      <c r="L27" s="367"/>
      <c r="M27" s="381">
        <f t="shared" si="1"/>
        <v>0</v>
      </c>
      <c r="N27" s="261"/>
      <c r="O27" s="261"/>
      <c r="P27" s="382">
        <f t="shared" si="4"/>
        <v>0</v>
      </c>
    </row>
    <row r="28" spans="1:16" ht="12" customHeight="1">
      <c r="A28" s="376"/>
      <c r="B28" s="896"/>
      <c r="C28" s="902"/>
      <c r="D28" s="370"/>
      <c r="E28" s="261"/>
      <c r="F28" s="261"/>
      <c r="G28" s="261"/>
      <c r="H28" s="261"/>
      <c r="I28" s="261"/>
      <c r="J28" s="261"/>
      <c r="K28" s="261"/>
      <c r="L28" s="367"/>
      <c r="M28" s="381">
        <f t="shared" si="1"/>
        <v>0</v>
      </c>
      <c r="N28" s="261"/>
      <c r="O28" s="261"/>
      <c r="P28" s="382">
        <f t="shared" si="4"/>
        <v>0</v>
      </c>
    </row>
    <row r="29" spans="1:16" ht="12" customHeight="1">
      <c r="A29" s="376"/>
      <c r="B29" s="896"/>
      <c r="C29" s="902"/>
      <c r="D29" s="370"/>
      <c r="E29" s="261"/>
      <c r="F29" s="261"/>
      <c r="G29" s="261"/>
      <c r="H29" s="261"/>
      <c r="I29" s="261"/>
      <c r="J29" s="261"/>
      <c r="K29" s="261"/>
      <c r="L29" s="367"/>
      <c r="M29" s="381">
        <f t="shared" si="1"/>
        <v>0</v>
      </c>
      <c r="N29" s="261"/>
      <c r="O29" s="261"/>
      <c r="P29" s="382">
        <f t="shared" si="4"/>
        <v>0</v>
      </c>
    </row>
    <row r="30" spans="1:16" ht="12" customHeight="1">
      <c r="A30" s="376">
        <v>18</v>
      </c>
      <c r="B30" s="896"/>
      <c r="C30" s="900"/>
      <c r="D30" s="371"/>
      <c r="E30" s="261"/>
      <c r="F30" s="261"/>
      <c r="G30" s="261"/>
      <c r="H30" s="261"/>
      <c r="I30" s="261"/>
      <c r="J30" s="261"/>
      <c r="K30" s="261"/>
      <c r="L30" s="367"/>
      <c r="M30" s="381">
        <f t="shared" si="1"/>
        <v>0</v>
      </c>
      <c r="N30" s="261"/>
      <c r="O30" s="261"/>
      <c r="P30" s="382">
        <f t="shared" si="4"/>
        <v>0</v>
      </c>
    </row>
    <row r="31" spans="1:16" ht="12" customHeight="1">
      <c r="A31" s="376">
        <v>19</v>
      </c>
      <c r="B31" s="896"/>
      <c r="C31" s="900"/>
      <c r="D31" s="371"/>
      <c r="E31" s="261"/>
      <c r="F31" s="261"/>
      <c r="G31" s="261"/>
      <c r="H31" s="261"/>
      <c r="I31" s="261"/>
      <c r="J31" s="261"/>
      <c r="K31" s="261"/>
      <c r="L31" s="367"/>
      <c r="M31" s="381">
        <f t="shared" si="1"/>
        <v>0</v>
      </c>
      <c r="N31" s="261"/>
      <c r="O31" s="261"/>
      <c r="P31" s="382">
        <f t="shared" si="4"/>
        <v>0</v>
      </c>
    </row>
    <row r="32" spans="1:16" ht="12" customHeight="1" thickBot="1">
      <c r="A32" s="376">
        <v>20</v>
      </c>
      <c r="B32" s="897"/>
      <c r="C32" s="903"/>
      <c r="D32" s="372"/>
      <c r="E32" s="373"/>
      <c r="F32" s="373"/>
      <c r="G32" s="373"/>
      <c r="H32" s="373"/>
      <c r="I32" s="373"/>
      <c r="J32" s="373"/>
      <c r="K32" s="373"/>
      <c r="L32" s="374"/>
      <c r="M32" s="388">
        <f t="shared" si="1"/>
        <v>0</v>
      </c>
      <c r="N32" s="373"/>
      <c r="O32" s="373"/>
      <c r="P32" s="389">
        <f t="shared" si="4"/>
        <v>0</v>
      </c>
    </row>
  </sheetData>
  <sheetProtection/>
  <mergeCells count="15">
    <mergeCell ref="A6:A8"/>
    <mergeCell ref="B6:D8"/>
    <mergeCell ref="E6:M6"/>
    <mergeCell ref="P6:P8"/>
    <mergeCell ref="E7:E8"/>
    <mergeCell ref="F7:F8"/>
    <mergeCell ref="G7:L7"/>
    <mergeCell ref="M7:M8"/>
    <mergeCell ref="N6:O7"/>
    <mergeCell ref="B10:B32"/>
    <mergeCell ref="C10:D10"/>
    <mergeCell ref="C11:D11"/>
    <mergeCell ref="C17:C19"/>
    <mergeCell ref="C21:C22"/>
    <mergeCell ref="C25:C32"/>
  </mergeCells>
  <printOptions/>
  <pageMargins left="0.46" right="0.31" top="1" bottom="1" header="0.4921259845" footer="0.4921259845"/>
  <pageSetup fitToHeight="1" fitToWidth="1" horizontalDpi="600" verticalDpi="600" orientation="landscape" paperSize="9" scale="72" r:id="rId3"/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M34"/>
  <sheetViews>
    <sheetView workbookViewId="0" topLeftCell="A1">
      <selection activeCell="A1" sqref="A1"/>
    </sheetView>
  </sheetViews>
  <sheetFormatPr defaultColWidth="9.33203125" defaultRowHeight="10.5"/>
  <cols>
    <col min="1" max="1" width="28.5" style="138" customWidth="1"/>
    <col min="2" max="9" width="17.16015625" style="138" customWidth="1"/>
    <col min="10" max="13" width="12.5" style="138" customWidth="1"/>
    <col min="14" max="14" width="13.83203125" style="138" customWidth="1"/>
    <col min="15" max="16384" width="9.33203125" style="138" customWidth="1"/>
  </cols>
  <sheetData>
    <row r="1" ht="10.5">
      <c r="A1" s="140" t="s">
        <v>833</v>
      </c>
    </row>
    <row r="3" ht="12" customHeight="1">
      <c r="A3" s="140" t="s">
        <v>784</v>
      </c>
    </row>
    <row r="4" ht="13.5" customHeight="1" thickBot="1">
      <c r="I4" s="231" t="s">
        <v>370</v>
      </c>
    </row>
    <row r="5" spans="1:9" ht="20.25" customHeight="1">
      <c r="A5" s="861" t="s">
        <v>785</v>
      </c>
      <c r="B5" s="930" t="s">
        <v>836</v>
      </c>
      <c r="C5" s="931" t="s">
        <v>845</v>
      </c>
      <c r="D5" s="842"/>
      <c r="E5" s="842"/>
      <c r="F5" s="842"/>
      <c r="G5" s="842"/>
      <c r="H5" s="842"/>
      <c r="I5" s="838"/>
    </row>
    <row r="6" spans="1:9" ht="20.25" customHeight="1" thickBot="1">
      <c r="A6" s="929"/>
      <c r="B6" s="921"/>
      <c r="C6" s="395" t="s">
        <v>787</v>
      </c>
      <c r="D6" s="396" t="s">
        <v>788</v>
      </c>
      <c r="E6" s="397" t="s">
        <v>789</v>
      </c>
      <c r="F6" s="396" t="s">
        <v>790</v>
      </c>
      <c r="G6" s="396" t="s">
        <v>791</v>
      </c>
      <c r="H6" s="396" t="s">
        <v>832</v>
      </c>
      <c r="I6" s="398" t="s">
        <v>386</v>
      </c>
    </row>
    <row r="7" spans="1:9" s="147" customFormat="1" ht="13.5" customHeight="1" thickBot="1">
      <c r="A7" s="399" t="s">
        <v>592</v>
      </c>
      <c r="B7" s="400" t="s">
        <v>593</v>
      </c>
      <c r="C7" s="400" t="s">
        <v>594</v>
      </c>
      <c r="D7" s="145" t="s">
        <v>595</v>
      </c>
      <c r="E7" s="186" t="s">
        <v>596</v>
      </c>
      <c r="F7" s="145" t="s">
        <v>597</v>
      </c>
      <c r="G7" s="145" t="s">
        <v>598</v>
      </c>
      <c r="H7" s="145" t="s">
        <v>599</v>
      </c>
      <c r="I7" s="146" t="s">
        <v>600</v>
      </c>
    </row>
    <row r="8" spans="1:9" ht="13.5" customHeight="1">
      <c r="A8" s="392"/>
      <c r="B8" s="402"/>
      <c r="C8" s="402"/>
      <c r="D8" s="133"/>
      <c r="E8" s="403"/>
      <c r="F8" s="133"/>
      <c r="G8" s="133"/>
      <c r="H8" s="133"/>
      <c r="I8" s="404">
        <f aca="true" t="shared" si="0" ref="I8:I25">SUM(C8:H8)</f>
        <v>0</v>
      </c>
    </row>
    <row r="9" spans="1:9" ht="13.5" customHeight="1">
      <c r="A9" s="392"/>
      <c r="B9" s="402"/>
      <c r="C9" s="402"/>
      <c r="D9" s="133"/>
      <c r="E9" s="403"/>
      <c r="F9" s="133"/>
      <c r="G9" s="133"/>
      <c r="H9" s="133"/>
      <c r="I9" s="404">
        <f t="shared" si="0"/>
        <v>0</v>
      </c>
    </row>
    <row r="10" spans="1:9" ht="13.5" customHeight="1">
      <c r="A10" s="392"/>
      <c r="B10" s="402"/>
      <c r="C10" s="402"/>
      <c r="D10" s="133"/>
      <c r="E10" s="403"/>
      <c r="F10" s="133"/>
      <c r="G10" s="133"/>
      <c r="H10" s="133"/>
      <c r="I10" s="404">
        <f t="shared" si="0"/>
        <v>0</v>
      </c>
    </row>
    <row r="11" spans="1:9" ht="13.5" customHeight="1">
      <c r="A11" s="392"/>
      <c r="B11" s="402"/>
      <c r="C11" s="402"/>
      <c r="D11" s="133"/>
      <c r="E11" s="403"/>
      <c r="F11" s="133"/>
      <c r="G11" s="133"/>
      <c r="H11" s="133"/>
      <c r="I11" s="404">
        <f t="shared" si="0"/>
        <v>0</v>
      </c>
    </row>
    <row r="12" spans="1:9" ht="13.5" customHeight="1">
      <c r="A12" s="392"/>
      <c r="B12" s="402"/>
      <c r="C12" s="402"/>
      <c r="D12" s="133"/>
      <c r="E12" s="403"/>
      <c r="F12" s="133"/>
      <c r="G12" s="133"/>
      <c r="H12" s="133"/>
      <c r="I12" s="404">
        <f t="shared" si="0"/>
        <v>0</v>
      </c>
    </row>
    <row r="13" spans="1:9" ht="13.5" customHeight="1">
      <c r="A13" s="392"/>
      <c r="B13" s="402"/>
      <c r="C13" s="402"/>
      <c r="D13" s="133"/>
      <c r="E13" s="403"/>
      <c r="F13" s="133"/>
      <c r="G13" s="133"/>
      <c r="H13" s="133"/>
      <c r="I13" s="404">
        <f t="shared" si="0"/>
        <v>0</v>
      </c>
    </row>
    <row r="14" spans="1:9" ht="13.5" customHeight="1">
      <c r="A14" s="392"/>
      <c r="B14" s="402"/>
      <c r="C14" s="402"/>
      <c r="D14" s="133"/>
      <c r="E14" s="403"/>
      <c r="F14" s="133"/>
      <c r="G14" s="133"/>
      <c r="H14" s="133"/>
      <c r="I14" s="404">
        <f t="shared" si="0"/>
        <v>0</v>
      </c>
    </row>
    <row r="15" spans="1:9" ht="13.5" customHeight="1">
      <c r="A15" s="392"/>
      <c r="B15" s="402"/>
      <c r="C15" s="402"/>
      <c r="D15" s="133"/>
      <c r="E15" s="403"/>
      <c r="F15" s="133"/>
      <c r="G15" s="133"/>
      <c r="H15" s="133"/>
      <c r="I15" s="404">
        <f t="shared" si="0"/>
        <v>0</v>
      </c>
    </row>
    <row r="16" spans="1:9" ht="13.5" customHeight="1">
      <c r="A16" s="392"/>
      <c r="B16" s="402"/>
      <c r="C16" s="402"/>
      <c r="D16" s="133"/>
      <c r="E16" s="403"/>
      <c r="F16" s="133"/>
      <c r="G16" s="133"/>
      <c r="H16" s="133"/>
      <c r="I16" s="404">
        <f t="shared" si="0"/>
        <v>0</v>
      </c>
    </row>
    <row r="17" spans="1:9" ht="13.5" customHeight="1">
      <c r="A17" s="392"/>
      <c r="B17" s="402"/>
      <c r="C17" s="402"/>
      <c r="D17" s="133"/>
      <c r="E17" s="403"/>
      <c r="F17" s="133"/>
      <c r="G17" s="133"/>
      <c r="H17" s="133"/>
      <c r="I17" s="404">
        <f t="shared" si="0"/>
        <v>0</v>
      </c>
    </row>
    <row r="18" spans="1:9" ht="13.5" customHeight="1">
      <c r="A18" s="392"/>
      <c r="B18" s="402"/>
      <c r="C18" s="402"/>
      <c r="D18" s="133"/>
      <c r="E18" s="403"/>
      <c r="F18" s="133"/>
      <c r="G18" s="133"/>
      <c r="H18" s="133"/>
      <c r="I18" s="404">
        <f t="shared" si="0"/>
        <v>0</v>
      </c>
    </row>
    <row r="19" spans="1:9" ht="13.5" customHeight="1">
      <c r="A19" s="392"/>
      <c r="B19" s="402"/>
      <c r="C19" s="402"/>
      <c r="D19" s="133"/>
      <c r="E19" s="403"/>
      <c r="F19" s="133"/>
      <c r="G19" s="133"/>
      <c r="H19" s="133"/>
      <c r="I19" s="404">
        <f t="shared" si="0"/>
        <v>0</v>
      </c>
    </row>
    <row r="20" spans="1:9" ht="13.5" customHeight="1">
      <c r="A20" s="392"/>
      <c r="B20" s="402"/>
      <c r="C20" s="402"/>
      <c r="D20" s="133"/>
      <c r="E20" s="403"/>
      <c r="F20" s="133"/>
      <c r="G20" s="133"/>
      <c r="H20" s="133"/>
      <c r="I20" s="404">
        <f t="shared" si="0"/>
        <v>0</v>
      </c>
    </row>
    <row r="21" spans="1:9" ht="13.5" customHeight="1">
      <c r="A21" s="392"/>
      <c r="B21" s="402"/>
      <c r="C21" s="402"/>
      <c r="D21" s="133"/>
      <c r="E21" s="403"/>
      <c r="F21" s="133"/>
      <c r="G21" s="133"/>
      <c r="H21" s="133"/>
      <c r="I21" s="404">
        <f t="shared" si="0"/>
        <v>0</v>
      </c>
    </row>
    <row r="22" spans="1:9" ht="13.5" customHeight="1">
      <c r="A22" s="393"/>
      <c r="B22" s="405"/>
      <c r="C22" s="405"/>
      <c r="D22" s="134"/>
      <c r="E22" s="406"/>
      <c r="F22" s="134"/>
      <c r="G22" s="134"/>
      <c r="H22" s="134"/>
      <c r="I22" s="404">
        <f t="shared" si="0"/>
        <v>0</v>
      </c>
    </row>
    <row r="23" spans="1:9" ht="13.5" customHeight="1">
      <c r="A23" s="393"/>
      <c r="B23" s="405"/>
      <c r="C23" s="405"/>
      <c r="D23" s="134"/>
      <c r="E23" s="406"/>
      <c r="F23" s="134"/>
      <c r="G23" s="134"/>
      <c r="H23" s="134"/>
      <c r="I23" s="404">
        <f t="shared" si="0"/>
        <v>0</v>
      </c>
    </row>
    <row r="24" spans="1:9" ht="13.5" customHeight="1">
      <c r="A24" s="393"/>
      <c r="B24" s="405"/>
      <c r="C24" s="405"/>
      <c r="D24" s="134"/>
      <c r="E24" s="406"/>
      <c r="F24" s="134"/>
      <c r="G24" s="134"/>
      <c r="H24" s="134"/>
      <c r="I24" s="404">
        <f t="shared" si="0"/>
        <v>0</v>
      </c>
    </row>
    <row r="25" spans="1:9" ht="13.5" customHeight="1" thickBot="1">
      <c r="A25" s="394"/>
      <c r="B25" s="407"/>
      <c r="C25" s="407"/>
      <c r="D25" s="408"/>
      <c r="E25" s="409"/>
      <c r="F25" s="408"/>
      <c r="G25" s="408"/>
      <c r="H25" s="408"/>
      <c r="I25" s="404">
        <f t="shared" si="0"/>
        <v>0</v>
      </c>
    </row>
    <row r="26" spans="1:9" ht="12.75" customHeight="1" thickBot="1">
      <c r="A26" s="401" t="s">
        <v>386</v>
      </c>
      <c r="B26" s="410">
        <f>SUM(B8:B25)</f>
        <v>0</v>
      </c>
      <c r="C26" s="410">
        <f aca="true" t="shared" si="1" ref="C26:I26">SUM(C8:C25)</f>
        <v>0</v>
      </c>
      <c r="D26" s="410">
        <f t="shared" si="1"/>
        <v>0</v>
      </c>
      <c r="E26" s="410">
        <f t="shared" si="1"/>
        <v>0</v>
      </c>
      <c r="F26" s="410">
        <f t="shared" si="1"/>
        <v>0</v>
      </c>
      <c r="G26" s="410">
        <f t="shared" si="1"/>
        <v>0</v>
      </c>
      <c r="H26" s="410">
        <f t="shared" si="1"/>
        <v>0</v>
      </c>
      <c r="I26" s="410">
        <f t="shared" si="1"/>
        <v>0</v>
      </c>
    </row>
    <row r="28" ht="10.5">
      <c r="A28" s="138" t="s">
        <v>835</v>
      </c>
    </row>
    <row r="29" ht="10.5">
      <c r="A29" s="138" t="s">
        <v>834</v>
      </c>
    </row>
    <row r="30" spans="2:13" ht="10.5">
      <c r="B30" s="191"/>
      <c r="C30" s="191"/>
      <c r="D30" s="191"/>
      <c r="E30" s="191"/>
      <c r="F30" s="191"/>
      <c r="G30" s="191"/>
      <c r="H30" s="191"/>
      <c r="I30" s="191"/>
      <c r="J30" s="191"/>
      <c r="M30" s="191"/>
    </row>
    <row r="31" spans="2:13" ht="10.5">
      <c r="B31" s="191"/>
      <c r="C31" s="191"/>
      <c r="D31" s="191"/>
      <c r="E31" s="191"/>
      <c r="F31" s="191"/>
      <c r="G31" s="191"/>
      <c r="H31" s="191"/>
      <c r="I31" s="191"/>
      <c r="J31" s="191"/>
      <c r="M31" s="191"/>
    </row>
    <row r="32" spans="2:13" ht="10.5">
      <c r="B32" s="191"/>
      <c r="C32" s="191"/>
      <c r="D32" s="191"/>
      <c r="E32" s="191"/>
      <c r="F32" s="191"/>
      <c r="G32" s="191"/>
      <c r="H32" s="191"/>
      <c r="I32" s="191"/>
      <c r="J32" s="191"/>
      <c r="M32" s="191"/>
    </row>
    <row r="33" spans="2:13" ht="10.5">
      <c r="B33" s="191"/>
      <c r="C33" s="191"/>
      <c r="D33" s="191"/>
      <c r="E33" s="191"/>
      <c r="F33" s="191"/>
      <c r="G33" s="191"/>
      <c r="H33" s="191"/>
      <c r="I33" s="191"/>
      <c r="J33" s="191"/>
      <c r="M33" s="191"/>
    </row>
    <row r="34" spans="2:13" ht="10.5">
      <c r="B34" s="191"/>
      <c r="C34" s="191"/>
      <c r="D34" s="191"/>
      <c r="E34" s="191"/>
      <c r="F34" s="191"/>
      <c r="G34" s="191"/>
      <c r="H34" s="191"/>
      <c r="I34" s="191"/>
      <c r="J34" s="191"/>
      <c r="K34" s="191"/>
      <c r="L34" s="191"/>
      <c r="M34" s="191"/>
    </row>
  </sheetData>
  <sheetProtection sheet="1" objects="1" scenarios="1"/>
  <mergeCells count="3">
    <mergeCell ref="A5:A6"/>
    <mergeCell ref="B5:B6"/>
    <mergeCell ref="C5:I5"/>
  </mergeCells>
  <printOptions/>
  <pageMargins left="0.67" right="0.75" top="1" bottom="1" header="0.4921259845" footer="0.4921259845"/>
  <pageSetup fitToHeight="1" fitToWidth="1" horizontalDpi="600" verticalDpi="600" orientation="landscape" paperSize="9" scale="9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N47"/>
  <sheetViews>
    <sheetView workbookViewId="0" topLeftCell="A1">
      <selection activeCell="E36" sqref="E35:E36"/>
    </sheetView>
  </sheetViews>
  <sheetFormatPr defaultColWidth="9.33203125" defaultRowHeight="10.5"/>
  <cols>
    <col min="1" max="1" width="26.83203125" style="138" customWidth="1"/>
    <col min="2" max="2" width="16" style="138" customWidth="1"/>
    <col min="3" max="8" width="17.5" style="138" customWidth="1"/>
    <col min="9" max="9" width="16" style="138" customWidth="1"/>
    <col min="10" max="10" width="9.5" style="138" customWidth="1"/>
    <col min="11" max="11" width="9.33203125" style="138" customWidth="1"/>
    <col min="12" max="12" width="11" style="138" customWidth="1"/>
    <col min="13" max="13" width="9.83203125" style="138" customWidth="1"/>
    <col min="14" max="16384" width="9.33203125" style="138" customWidth="1"/>
  </cols>
  <sheetData>
    <row r="1" s="140" customFormat="1" ht="10.5">
      <c r="A1" s="140" t="s">
        <v>843</v>
      </c>
    </row>
    <row r="2" ht="8.25" customHeight="1"/>
    <row r="3" spans="1:8" ht="10.5">
      <c r="A3" s="933" t="s">
        <v>837</v>
      </c>
      <c r="B3" s="934"/>
      <c r="C3" s="411"/>
      <c r="H3" s="142"/>
    </row>
    <row r="4" spans="1:9" ht="10.5">
      <c r="A4" s="191"/>
      <c r="B4" s="191"/>
      <c r="C4" s="191"/>
      <c r="D4" s="191"/>
      <c r="E4" s="191"/>
      <c r="F4" s="191"/>
      <c r="G4" s="191"/>
      <c r="H4" s="191"/>
      <c r="I4" s="191"/>
    </row>
    <row r="5" spans="1:9" ht="11.25" thickBot="1">
      <c r="A5" s="191"/>
      <c r="B5" s="191"/>
      <c r="C5" s="191"/>
      <c r="D5" s="191"/>
      <c r="E5" s="191"/>
      <c r="F5" s="191"/>
      <c r="G5" s="191"/>
      <c r="H5" s="191"/>
      <c r="I5" s="143" t="s">
        <v>370</v>
      </c>
    </row>
    <row r="6" spans="1:9" ht="39" customHeight="1">
      <c r="A6" s="861" t="s">
        <v>838</v>
      </c>
      <c r="B6" s="930" t="s">
        <v>844</v>
      </c>
      <c r="C6" s="931" t="s">
        <v>786</v>
      </c>
      <c r="D6" s="842"/>
      <c r="E6" s="842"/>
      <c r="F6" s="842"/>
      <c r="G6" s="842"/>
      <c r="H6" s="842"/>
      <c r="I6" s="838"/>
    </row>
    <row r="7" spans="1:9" ht="21.75" thickBot="1">
      <c r="A7" s="929"/>
      <c r="B7" s="921"/>
      <c r="C7" s="395" t="s">
        <v>787</v>
      </c>
      <c r="D7" s="396" t="s">
        <v>788</v>
      </c>
      <c r="E7" s="397" t="s">
        <v>839</v>
      </c>
      <c r="F7" s="396" t="s">
        <v>790</v>
      </c>
      <c r="G7" s="396" t="s">
        <v>791</v>
      </c>
      <c r="H7" s="396" t="s">
        <v>832</v>
      </c>
      <c r="I7" s="398" t="s">
        <v>386</v>
      </c>
    </row>
    <row r="8" spans="1:9" ht="11.25" thickBot="1">
      <c r="A8" s="399" t="s">
        <v>592</v>
      </c>
      <c r="B8" s="400" t="s">
        <v>593</v>
      </c>
      <c r="C8" s="400" t="s">
        <v>594</v>
      </c>
      <c r="D8" s="145" t="s">
        <v>595</v>
      </c>
      <c r="E8" s="186" t="s">
        <v>596</v>
      </c>
      <c r="F8" s="145" t="s">
        <v>597</v>
      </c>
      <c r="G8" s="145" t="s">
        <v>598</v>
      </c>
      <c r="H8" s="145" t="s">
        <v>599</v>
      </c>
      <c r="I8" s="146" t="s">
        <v>600</v>
      </c>
    </row>
    <row r="9" spans="1:14" ht="13.5" customHeight="1">
      <c r="A9" s="393" t="s">
        <v>293</v>
      </c>
      <c r="B9" s="405">
        <v>2823</v>
      </c>
      <c r="C9" s="405">
        <v>4387</v>
      </c>
      <c r="D9" s="134"/>
      <c r="E9" s="406">
        <v>11</v>
      </c>
      <c r="F9" s="134"/>
      <c r="G9" s="134">
        <v>1912</v>
      </c>
      <c r="H9" s="134"/>
      <c r="I9" s="412">
        <f>SUM(C9:H9)</f>
        <v>6310</v>
      </c>
      <c r="J9" s="413"/>
      <c r="K9" s="413"/>
      <c r="L9" s="413"/>
      <c r="M9" s="413"/>
      <c r="N9" s="413"/>
    </row>
    <row r="10" spans="1:14" ht="13.5" customHeight="1">
      <c r="A10" s="393"/>
      <c r="B10" s="405"/>
      <c r="C10" s="405"/>
      <c r="D10" s="134"/>
      <c r="E10" s="406"/>
      <c r="F10" s="134"/>
      <c r="G10" s="134"/>
      <c r="H10" s="134"/>
      <c r="I10" s="412">
        <f aca="true" t="shared" si="0" ref="I10:I28">SUM(C10:H10)</f>
        <v>0</v>
      </c>
      <c r="J10" s="413"/>
      <c r="K10" s="413"/>
      <c r="L10" s="413"/>
      <c r="M10" s="413"/>
      <c r="N10" s="413"/>
    </row>
    <row r="11" spans="1:14" ht="13.5" customHeight="1">
      <c r="A11" s="393"/>
      <c r="B11" s="405"/>
      <c r="C11" s="405"/>
      <c r="D11" s="134"/>
      <c r="E11" s="406"/>
      <c r="F11" s="134"/>
      <c r="G11" s="134"/>
      <c r="H11" s="134"/>
      <c r="I11" s="412">
        <f t="shared" si="0"/>
        <v>0</v>
      </c>
      <c r="J11" s="413"/>
      <c r="K11" s="413"/>
      <c r="L11" s="413"/>
      <c r="M11" s="413"/>
      <c r="N11" s="413"/>
    </row>
    <row r="12" spans="1:14" ht="13.5" customHeight="1">
      <c r="A12" s="393"/>
      <c r="B12" s="405"/>
      <c r="C12" s="405"/>
      <c r="D12" s="134"/>
      <c r="E12" s="406"/>
      <c r="F12" s="134"/>
      <c r="G12" s="134"/>
      <c r="H12" s="134"/>
      <c r="I12" s="412">
        <f t="shared" si="0"/>
        <v>0</v>
      </c>
      <c r="J12" s="413"/>
      <c r="K12" s="413"/>
      <c r="L12" s="413"/>
      <c r="M12" s="413"/>
      <c r="N12" s="413"/>
    </row>
    <row r="13" spans="1:14" ht="13.5" customHeight="1">
      <c r="A13" s="393"/>
      <c r="B13" s="405"/>
      <c r="C13" s="405"/>
      <c r="D13" s="134"/>
      <c r="E13" s="406"/>
      <c r="F13" s="134"/>
      <c r="G13" s="134"/>
      <c r="H13" s="134"/>
      <c r="I13" s="412">
        <f t="shared" si="0"/>
        <v>0</v>
      </c>
      <c r="J13" s="413"/>
      <c r="K13" s="413"/>
      <c r="L13" s="413"/>
      <c r="M13" s="413"/>
      <c r="N13" s="413"/>
    </row>
    <row r="14" spans="1:14" ht="13.5" customHeight="1">
      <c r="A14" s="393"/>
      <c r="B14" s="405"/>
      <c r="C14" s="405"/>
      <c r="D14" s="134"/>
      <c r="E14" s="406"/>
      <c r="F14" s="134"/>
      <c r="G14" s="134"/>
      <c r="H14" s="134"/>
      <c r="I14" s="412">
        <f t="shared" si="0"/>
        <v>0</v>
      </c>
      <c r="J14" s="413"/>
      <c r="K14" s="413"/>
      <c r="L14" s="413"/>
      <c r="M14" s="413"/>
      <c r="N14" s="413"/>
    </row>
    <row r="15" spans="1:14" ht="13.5" customHeight="1">
      <c r="A15" s="393"/>
      <c r="B15" s="405"/>
      <c r="C15" s="405"/>
      <c r="D15" s="134"/>
      <c r="E15" s="406"/>
      <c r="F15" s="134"/>
      <c r="G15" s="134"/>
      <c r="H15" s="134"/>
      <c r="I15" s="412">
        <f t="shared" si="0"/>
        <v>0</v>
      </c>
      <c r="J15" s="413"/>
      <c r="K15" s="413"/>
      <c r="L15" s="413"/>
      <c r="M15" s="413"/>
      <c r="N15" s="413"/>
    </row>
    <row r="16" spans="1:14" ht="13.5" customHeight="1">
      <c r="A16" s="393"/>
      <c r="B16" s="405"/>
      <c r="C16" s="405"/>
      <c r="D16" s="134"/>
      <c r="E16" s="406"/>
      <c r="F16" s="134"/>
      <c r="G16" s="134"/>
      <c r="H16" s="134"/>
      <c r="I16" s="412">
        <f t="shared" si="0"/>
        <v>0</v>
      </c>
      <c r="J16" s="413"/>
      <c r="K16" s="413"/>
      <c r="L16" s="413"/>
      <c r="M16" s="413"/>
      <c r="N16" s="413"/>
    </row>
    <row r="17" spans="1:14" ht="13.5" customHeight="1">
      <c r="A17" s="393"/>
      <c r="B17" s="405"/>
      <c r="C17" s="405"/>
      <c r="D17" s="134"/>
      <c r="E17" s="406"/>
      <c r="F17" s="134"/>
      <c r="G17" s="134"/>
      <c r="H17" s="134"/>
      <c r="I17" s="412">
        <f t="shared" si="0"/>
        <v>0</v>
      </c>
      <c r="J17" s="413"/>
      <c r="K17" s="413"/>
      <c r="L17" s="413"/>
      <c r="M17" s="413"/>
      <c r="N17" s="413"/>
    </row>
    <row r="18" spans="1:14" ht="13.5" customHeight="1">
      <c r="A18" s="393"/>
      <c r="B18" s="405"/>
      <c r="C18" s="405"/>
      <c r="D18" s="134"/>
      <c r="E18" s="406"/>
      <c r="F18" s="134"/>
      <c r="G18" s="134"/>
      <c r="H18" s="134"/>
      <c r="I18" s="412">
        <f t="shared" si="0"/>
        <v>0</v>
      </c>
      <c r="J18" s="413"/>
      <c r="K18" s="413"/>
      <c r="L18" s="413"/>
      <c r="M18" s="413"/>
      <c r="N18" s="413"/>
    </row>
    <row r="19" spans="1:14" ht="13.5" customHeight="1">
      <c r="A19" s="393"/>
      <c r="B19" s="405"/>
      <c r="C19" s="405"/>
      <c r="D19" s="134"/>
      <c r="E19" s="406"/>
      <c r="F19" s="134"/>
      <c r="G19" s="134"/>
      <c r="H19" s="134"/>
      <c r="I19" s="412">
        <f t="shared" si="0"/>
        <v>0</v>
      </c>
      <c r="J19" s="413"/>
      <c r="K19" s="413"/>
      <c r="L19" s="413"/>
      <c r="M19" s="413"/>
      <c r="N19" s="413"/>
    </row>
    <row r="20" spans="1:14" ht="13.5" customHeight="1">
      <c r="A20" s="393"/>
      <c r="B20" s="405"/>
      <c r="C20" s="405"/>
      <c r="D20" s="134"/>
      <c r="E20" s="406"/>
      <c r="F20" s="134"/>
      <c r="G20" s="134"/>
      <c r="H20" s="134"/>
      <c r="I20" s="412">
        <f t="shared" si="0"/>
        <v>0</v>
      </c>
      <c r="J20" s="413"/>
      <c r="K20" s="413"/>
      <c r="L20" s="413"/>
      <c r="M20" s="413"/>
      <c r="N20" s="413"/>
    </row>
    <row r="21" spans="1:14" ht="13.5" customHeight="1">
      <c r="A21" s="393"/>
      <c r="B21" s="405"/>
      <c r="C21" s="405"/>
      <c r="D21" s="134"/>
      <c r="E21" s="406"/>
      <c r="F21" s="134"/>
      <c r="G21" s="134"/>
      <c r="H21" s="134"/>
      <c r="I21" s="412">
        <f t="shared" si="0"/>
        <v>0</v>
      </c>
      <c r="J21" s="413"/>
      <c r="K21" s="413"/>
      <c r="L21" s="413"/>
      <c r="M21" s="413"/>
      <c r="N21" s="413"/>
    </row>
    <row r="22" spans="1:14" ht="13.5" customHeight="1">
      <c r="A22" s="393"/>
      <c r="B22" s="405"/>
      <c r="C22" s="405"/>
      <c r="D22" s="134"/>
      <c r="E22" s="406"/>
      <c r="F22" s="134"/>
      <c r="G22" s="134"/>
      <c r="H22" s="134"/>
      <c r="I22" s="412">
        <f t="shared" si="0"/>
        <v>0</v>
      </c>
      <c r="J22" s="413"/>
      <c r="K22" s="413"/>
      <c r="L22" s="413"/>
      <c r="M22" s="413"/>
      <c r="N22" s="413"/>
    </row>
    <row r="23" spans="1:14" ht="13.5" customHeight="1">
      <c r="A23" s="393"/>
      <c r="B23" s="405"/>
      <c r="C23" s="405"/>
      <c r="D23" s="134"/>
      <c r="E23" s="406"/>
      <c r="F23" s="134"/>
      <c r="G23" s="134"/>
      <c r="H23" s="134"/>
      <c r="I23" s="412">
        <f t="shared" si="0"/>
        <v>0</v>
      </c>
      <c r="J23" s="413"/>
      <c r="K23" s="413"/>
      <c r="L23" s="413"/>
      <c r="M23" s="413"/>
      <c r="N23" s="413"/>
    </row>
    <row r="24" spans="1:14" ht="13.5" customHeight="1">
      <c r="A24" s="393"/>
      <c r="B24" s="405"/>
      <c r="C24" s="405"/>
      <c r="D24" s="134"/>
      <c r="E24" s="406"/>
      <c r="F24" s="134"/>
      <c r="G24" s="134"/>
      <c r="H24" s="134"/>
      <c r="I24" s="412">
        <f t="shared" si="0"/>
        <v>0</v>
      </c>
      <c r="J24" s="413"/>
      <c r="K24" s="413"/>
      <c r="L24" s="413"/>
      <c r="M24" s="413"/>
      <c r="N24" s="413"/>
    </row>
    <row r="25" spans="1:14" ht="13.5" customHeight="1">
      <c r="A25" s="393"/>
      <c r="B25" s="405"/>
      <c r="C25" s="405"/>
      <c r="D25" s="134"/>
      <c r="E25" s="406"/>
      <c r="F25" s="134"/>
      <c r="G25" s="134"/>
      <c r="H25" s="134"/>
      <c r="I25" s="412">
        <f t="shared" si="0"/>
        <v>0</v>
      </c>
      <c r="J25" s="413"/>
      <c r="K25" s="413"/>
      <c r="L25" s="413"/>
      <c r="M25" s="413"/>
      <c r="N25" s="413"/>
    </row>
    <row r="26" spans="1:14" ht="13.5" customHeight="1">
      <c r="A26" s="393"/>
      <c r="B26" s="405"/>
      <c r="C26" s="405"/>
      <c r="D26" s="134"/>
      <c r="E26" s="406"/>
      <c r="F26" s="134"/>
      <c r="G26" s="134"/>
      <c r="H26" s="134"/>
      <c r="I26" s="412">
        <f t="shared" si="0"/>
        <v>0</v>
      </c>
      <c r="J26" s="413"/>
      <c r="K26" s="413"/>
      <c r="L26" s="413"/>
      <c r="M26" s="413"/>
      <c r="N26" s="413"/>
    </row>
    <row r="27" spans="1:14" ht="13.5" customHeight="1">
      <c r="A27" s="393"/>
      <c r="B27" s="405"/>
      <c r="C27" s="405"/>
      <c r="D27" s="134"/>
      <c r="E27" s="406"/>
      <c r="F27" s="134"/>
      <c r="G27" s="134"/>
      <c r="H27" s="134"/>
      <c r="I27" s="412">
        <f t="shared" si="0"/>
        <v>0</v>
      </c>
      <c r="J27" s="413"/>
      <c r="K27" s="413"/>
      <c r="L27" s="413"/>
      <c r="M27" s="413"/>
      <c r="N27" s="413"/>
    </row>
    <row r="28" spans="1:9" ht="13.5" customHeight="1" thickBot="1">
      <c r="A28" s="394"/>
      <c r="B28" s="407"/>
      <c r="C28" s="407"/>
      <c r="D28" s="408"/>
      <c r="E28" s="409"/>
      <c r="F28" s="408"/>
      <c r="G28" s="408"/>
      <c r="H28" s="408"/>
      <c r="I28" s="412">
        <f t="shared" si="0"/>
        <v>0</v>
      </c>
    </row>
    <row r="29" spans="1:9" ht="13.5" customHeight="1" thickBot="1">
      <c r="A29" s="401" t="s">
        <v>386</v>
      </c>
      <c r="B29" s="410">
        <f>SUM(B9:B28)</f>
        <v>2823</v>
      </c>
      <c r="C29" s="410">
        <f aca="true" t="shared" si="1" ref="C29:H29">SUM(C9:C28)</f>
        <v>4387</v>
      </c>
      <c r="D29" s="410">
        <f t="shared" si="1"/>
        <v>0</v>
      </c>
      <c r="E29" s="410">
        <f t="shared" si="1"/>
        <v>11</v>
      </c>
      <c r="F29" s="410">
        <f t="shared" si="1"/>
        <v>0</v>
      </c>
      <c r="G29" s="410">
        <f t="shared" si="1"/>
        <v>1912</v>
      </c>
      <c r="H29" s="410">
        <f t="shared" si="1"/>
        <v>0</v>
      </c>
      <c r="I29" s="414">
        <v>0</v>
      </c>
    </row>
    <row r="32" ht="10.5">
      <c r="A32" s="138" t="s">
        <v>840</v>
      </c>
    </row>
    <row r="33" ht="10.5">
      <c r="A33" s="191" t="s">
        <v>846</v>
      </c>
    </row>
    <row r="34" ht="10.5">
      <c r="A34" s="191" t="s">
        <v>841</v>
      </c>
    </row>
    <row r="35" ht="10.5">
      <c r="A35" s="191" t="s">
        <v>842</v>
      </c>
    </row>
    <row r="41" spans="1:9" ht="10.5">
      <c r="A41" s="139"/>
      <c r="B41" s="139"/>
      <c r="C41" s="139"/>
      <c r="D41" s="139"/>
      <c r="E41" s="139"/>
      <c r="F41" s="139"/>
      <c r="G41" s="139"/>
      <c r="H41" s="139"/>
      <c r="I41" s="139"/>
    </row>
    <row r="42" spans="1:9" ht="10.5">
      <c r="A42" s="139"/>
      <c r="B42" s="139"/>
      <c r="C42" s="139"/>
      <c r="D42" s="139"/>
      <c r="E42" s="139"/>
      <c r="F42" s="139"/>
      <c r="G42" s="139"/>
      <c r="H42" s="139"/>
      <c r="I42" s="139"/>
    </row>
    <row r="43" spans="1:9" ht="10.5">
      <c r="A43" s="932"/>
      <c r="B43" s="932"/>
      <c r="C43" s="932"/>
      <c r="D43" s="924"/>
      <c r="E43" s="924"/>
      <c r="F43" s="924"/>
      <c r="G43" s="924"/>
      <c r="H43" s="924"/>
      <c r="I43" s="924"/>
    </row>
    <row r="44" spans="1:9" ht="10.5">
      <c r="A44" s="932"/>
      <c r="B44" s="932"/>
      <c r="C44" s="714"/>
      <c r="D44" s="714"/>
      <c r="E44" s="714"/>
      <c r="F44" s="714"/>
      <c r="G44" s="714"/>
      <c r="H44" s="714"/>
      <c r="I44" s="714"/>
    </row>
    <row r="45" spans="1:9" ht="10.5">
      <c r="A45" s="714"/>
      <c r="B45" s="714"/>
      <c r="C45" s="714"/>
      <c r="D45" s="714"/>
      <c r="E45" s="714"/>
      <c r="F45" s="714"/>
      <c r="G45" s="714"/>
      <c r="H45" s="714"/>
      <c r="I45" s="714"/>
    </row>
    <row r="46" spans="1:9" ht="10.5">
      <c r="A46" s="715"/>
      <c r="B46" s="716"/>
      <c r="C46" s="716"/>
      <c r="D46" s="716"/>
      <c r="E46" s="716"/>
      <c r="F46" s="716"/>
      <c r="G46" s="716"/>
      <c r="H46" s="716"/>
      <c r="I46" s="717"/>
    </row>
    <row r="47" spans="1:9" ht="10.5">
      <c r="A47" s="139"/>
      <c r="B47" s="139"/>
      <c r="C47" s="139"/>
      <c r="D47" s="139"/>
      <c r="E47" s="139"/>
      <c r="F47" s="139"/>
      <c r="G47" s="139"/>
      <c r="H47" s="139"/>
      <c r="I47" s="139"/>
    </row>
  </sheetData>
  <sheetProtection/>
  <mergeCells count="7">
    <mergeCell ref="A43:A44"/>
    <mergeCell ref="B43:B44"/>
    <mergeCell ref="C43:I43"/>
    <mergeCell ref="A3:B3"/>
    <mergeCell ref="A6:A7"/>
    <mergeCell ref="B6:B7"/>
    <mergeCell ref="C6:I6"/>
  </mergeCells>
  <printOptions/>
  <pageMargins left="0.7" right="0.58" top="0.72" bottom="0.73" header="0.4921259845" footer="0.4921259845"/>
  <pageSetup fitToHeight="1" fitToWidth="1" horizontalDpi="600" verticalDpi="600" orientation="landscape" paperSize="9" scale="82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42"/>
  </sheetPr>
  <dimension ref="A1:K24"/>
  <sheetViews>
    <sheetView workbookViewId="0" topLeftCell="A1">
      <selection activeCell="D14" sqref="D14"/>
    </sheetView>
  </sheetViews>
  <sheetFormatPr defaultColWidth="9.33203125" defaultRowHeight="10.5"/>
  <cols>
    <col min="1" max="1" width="10.5" style="0" customWidth="1"/>
    <col min="2" max="4" width="11.66015625" style="0" customWidth="1"/>
    <col min="5" max="5" width="5.33203125" style="0" customWidth="1"/>
    <col min="8" max="8" width="6.5" style="0" customWidth="1"/>
  </cols>
  <sheetData>
    <row r="1" ht="10.5">
      <c r="A1" s="1" t="s">
        <v>873</v>
      </c>
    </row>
    <row r="3" spans="1:3" ht="10.5">
      <c r="A3" s="1" t="s">
        <v>874</v>
      </c>
      <c r="C3" t="s">
        <v>875</v>
      </c>
    </row>
    <row r="5" spans="2:4" ht="10.5">
      <c r="B5" s="732" t="s">
        <v>876</v>
      </c>
      <c r="C5" s="732" t="s">
        <v>877</v>
      </c>
      <c r="D5" s="732" t="s">
        <v>386</v>
      </c>
    </row>
    <row r="6" spans="1:4" ht="10.5">
      <c r="A6" s="733" t="s">
        <v>878</v>
      </c>
      <c r="B6" s="355">
        <v>302</v>
      </c>
      <c r="C6" s="355">
        <v>11</v>
      </c>
      <c r="D6" s="734">
        <f>SUM(B6:C6)</f>
        <v>313</v>
      </c>
    </row>
    <row r="7" spans="1:4" ht="10.5">
      <c r="A7" s="733" t="s">
        <v>879</v>
      </c>
      <c r="B7" s="355">
        <v>300</v>
      </c>
      <c r="C7" s="355">
        <v>31</v>
      </c>
      <c r="D7" s="734">
        <f aca="true" t="shared" si="0" ref="D7:D17">SUM(B7:C7)</f>
        <v>331</v>
      </c>
    </row>
    <row r="8" spans="1:4" ht="10.5">
      <c r="A8" s="733" t="s">
        <v>880</v>
      </c>
      <c r="B8" s="355">
        <v>298</v>
      </c>
      <c r="C8" s="355">
        <v>24</v>
      </c>
      <c r="D8" s="734">
        <f t="shared" si="0"/>
        <v>322</v>
      </c>
    </row>
    <row r="9" spans="1:8" ht="10.5">
      <c r="A9" s="733" t="s">
        <v>881</v>
      </c>
      <c r="B9" s="355">
        <v>299</v>
      </c>
      <c r="C9" s="355">
        <v>32</v>
      </c>
      <c r="D9" s="734">
        <f t="shared" si="0"/>
        <v>331</v>
      </c>
      <c r="F9" s="735"/>
      <c r="G9" s="735"/>
      <c r="H9" s="736"/>
    </row>
    <row r="10" spans="1:8" ht="10.5">
      <c r="A10" s="733" t="s">
        <v>882</v>
      </c>
      <c r="B10" s="355">
        <v>284</v>
      </c>
      <c r="C10" s="355">
        <v>23</v>
      </c>
      <c r="D10" s="734">
        <f t="shared" si="0"/>
        <v>307</v>
      </c>
      <c r="F10" s="735"/>
      <c r="G10" s="735"/>
      <c r="H10" s="736"/>
    </row>
    <row r="11" spans="1:4" ht="10.5">
      <c r="A11" s="733" t="s">
        <v>883</v>
      </c>
      <c r="B11" s="355">
        <v>224</v>
      </c>
      <c r="C11" s="355">
        <v>23</v>
      </c>
      <c r="D11" s="734">
        <f t="shared" si="0"/>
        <v>247</v>
      </c>
    </row>
    <row r="12" spans="1:4" ht="10.5">
      <c r="A12" s="733" t="s">
        <v>884</v>
      </c>
      <c r="B12" s="355"/>
      <c r="C12" s="355">
        <v>17</v>
      </c>
      <c r="D12" s="734">
        <f t="shared" si="0"/>
        <v>17</v>
      </c>
    </row>
    <row r="13" spans="1:4" ht="10.5">
      <c r="A13" s="733" t="s">
        <v>885</v>
      </c>
      <c r="B13" s="355"/>
      <c r="C13" s="355">
        <v>32</v>
      </c>
      <c r="D13" s="734">
        <f t="shared" si="0"/>
        <v>32</v>
      </c>
    </row>
    <row r="14" spans="1:8" ht="10.5">
      <c r="A14" s="733" t="s">
        <v>886</v>
      </c>
      <c r="B14" s="355">
        <v>69</v>
      </c>
      <c r="C14" s="355">
        <v>20</v>
      </c>
      <c r="D14" s="734">
        <f t="shared" si="0"/>
        <v>89</v>
      </c>
      <c r="F14" s="735"/>
      <c r="G14" s="735"/>
      <c r="H14" s="736"/>
    </row>
    <row r="15" spans="1:4" ht="10.5">
      <c r="A15" s="733" t="s">
        <v>887</v>
      </c>
      <c r="B15" s="355">
        <v>258</v>
      </c>
      <c r="C15" s="355">
        <v>24</v>
      </c>
      <c r="D15" s="734">
        <f t="shared" si="0"/>
        <v>282</v>
      </c>
    </row>
    <row r="16" spans="1:4" ht="10.5">
      <c r="A16" s="733" t="s">
        <v>888</v>
      </c>
      <c r="B16" s="355">
        <v>258</v>
      </c>
      <c r="C16" s="355">
        <v>25</v>
      </c>
      <c r="D16" s="734">
        <f t="shared" si="0"/>
        <v>283</v>
      </c>
    </row>
    <row r="17" spans="1:11" ht="10.5">
      <c r="A17" s="733" t="s">
        <v>889</v>
      </c>
      <c r="B17" s="355">
        <v>258</v>
      </c>
      <c r="C17" s="355">
        <v>8</v>
      </c>
      <c r="D17" s="734">
        <f t="shared" si="0"/>
        <v>266</v>
      </c>
      <c r="F17" s="735"/>
      <c r="G17" s="735"/>
      <c r="H17" s="736"/>
      <c r="I17" s="735"/>
      <c r="J17" s="735"/>
      <c r="K17" s="736"/>
    </row>
    <row r="18" spans="2:5" ht="10.5">
      <c r="B18" s="734">
        <f>SUM(B6:B17)</f>
        <v>2550</v>
      </c>
      <c r="C18" s="734">
        <f>SUM(C6:C17)</f>
        <v>270</v>
      </c>
      <c r="D18" s="734">
        <f>SUM(D6:D17)</f>
        <v>2820</v>
      </c>
      <c r="E18" s="736">
        <f>IF(D20=0,0,D18/(D$20*12))</f>
        <v>0.7164634146341463</v>
      </c>
    </row>
    <row r="19" spans="2:4" ht="10.5">
      <c r="B19" s="735"/>
      <c r="C19" s="735"/>
      <c r="D19" s="735"/>
    </row>
    <row r="20" spans="2:4" ht="10.5">
      <c r="B20" s="935" t="s">
        <v>890</v>
      </c>
      <c r="C20" s="936"/>
      <c r="D20" s="355">
        <v>328</v>
      </c>
    </row>
    <row r="21" spans="3:4" ht="10.5">
      <c r="C21" s="737"/>
      <c r="D21" s="735"/>
    </row>
    <row r="22" spans="3:5" ht="10.5">
      <c r="C22" s="737" t="s">
        <v>891</v>
      </c>
      <c r="D22" s="734">
        <f>(SUM(D6:D9)+SUM(D15:D17))/7</f>
        <v>304</v>
      </c>
      <c r="E22" s="736">
        <f>IF(D$20=0,0,D22/(D$20))</f>
        <v>0.926829268292683</v>
      </c>
    </row>
    <row r="23" spans="3:5" ht="10.5">
      <c r="C23" s="737" t="s">
        <v>892</v>
      </c>
      <c r="D23" s="734">
        <f>SUM(D10:D11)/2</f>
        <v>277</v>
      </c>
      <c r="E23" s="736">
        <f>IF(D$20=0,0,D23/(D$20))</f>
        <v>0.8445121951219512</v>
      </c>
    </row>
    <row r="24" spans="3:5" ht="10.5">
      <c r="C24" s="737" t="s">
        <v>893</v>
      </c>
      <c r="D24" s="734">
        <f>SUM(D12:D14)/3</f>
        <v>46</v>
      </c>
      <c r="E24" s="736">
        <f>IF(D$20=0,0,D24/(D$20))</f>
        <v>0.1402439024390244</v>
      </c>
    </row>
  </sheetData>
  <mergeCells count="1">
    <mergeCell ref="B20:C20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C75"/>
  <sheetViews>
    <sheetView workbookViewId="0" topLeftCell="A1">
      <selection activeCell="C40" sqref="C40"/>
    </sheetView>
  </sheetViews>
  <sheetFormatPr defaultColWidth="9.33203125" defaultRowHeight="10.5"/>
  <cols>
    <col min="1" max="1" width="7.16015625" style="2" customWidth="1"/>
    <col min="2" max="2" width="31.16015625" style="2" customWidth="1"/>
    <col min="3" max="3" width="24" style="2" customWidth="1"/>
    <col min="4" max="16384" width="9.33203125" style="2" customWidth="1"/>
  </cols>
  <sheetData>
    <row r="1" ht="10.5">
      <c r="A1" s="1" t="s">
        <v>706</v>
      </c>
    </row>
    <row r="3" ht="10.5">
      <c r="A3" s="1" t="s">
        <v>694</v>
      </c>
    </row>
    <row r="4" ht="10.5">
      <c r="A4" s="1"/>
    </row>
    <row r="5" ht="10.5">
      <c r="A5" s="1" t="s">
        <v>695</v>
      </c>
    </row>
    <row r="6" spans="1:3" ht="10.5">
      <c r="A6" s="959" t="s">
        <v>696</v>
      </c>
      <c r="B6" s="960"/>
      <c r="C6" s="961"/>
    </row>
    <row r="7" spans="1:3" ht="10.5">
      <c r="A7" s="962"/>
      <c r="B7" s="963"/>
      <c r="C7" s="964"/>
    </row>
    <row r="8" spans="1:3" ht="10.5">
      <c r="A8" s="962"/>
      <c r="B8" s="963"/>
      <c r="C8" s="964"/>
    </row>
    <row r="9" spans="1:3" ht="10.5">
      <c r="A9" s="962"/>
      <c r="B9" s="963"/>
      <c r="C9" s="964"/>
    </row>
    <row r="10" spans="1:3" ht="10.5">
      <c r="A10" s="962"/>
      <c r="B10" s="963"/>
      <c r="C10" s="964"/>
    </row>
    <row r="11" spans="1:3" ht="10.5">
      <c r="A11" s="965"/>
      <c r="B11" s="966"/>
      <c r="C11" s="967"/>
    </row>
    <row r="12" ht="10.5">
      <c r="A12" s="1"/>
    </row>
    <row r="13" spans="1:3" ht="10.5">
      <c r="A13" s="1"/>
      <c r="C13" s="3" t="s">
        <v>370</v>
      </c>
    </row>
    <row r="14" spans="1:3" ht="10.5">
      <c r="A14" s="968" t="s">
        <v>697</v>
      </c>
      <c r="B14" s="956"/>
      <c r="C14" s="351">
        <f>C21+C37+C53+C67</f>
        <v>4444</v>
      </c>
    </row>
    <row r="16" ht="10.5">
      <c r="A16" s="1" t="s">
        <v>698</v>
      </c>
    </row>
    <row r="17" ht="11.25" thickBot="1"/>
    <row r="18" spans="1:3" ht="10.5">
      <c r="A18" s="946" t="s">
        <v>699</v>
      </c>
      <c r="B18" s="947"/>
      <c r="C18" s="948"/>
    </row>
    <row r="19" spans="1:3" ht="10.5">
      <c r="A19" s="949"/>
      <c r="B19" s="950"/>
      <c r="C19" s="951"/>
    </row>
    <row r="20" spans="1:3" ht="10.5">
      <c r="A20" s="952"/>
      <c r="B20" s="953"/>
      <c r="C20" s="954"/>
    </row>
    <row r="21" spans="1:3" ht="10.5">
      <c r="A21" s="955" t="s">
        <v>217</v>
      </c>
      <c r="B21" s="956"/>
      <c r="C21" s="678">
        <f>SUM(C22:C23)</f>
        <v>2657</v>
      </c>
    </row>
    <row r="22" spans="1:3" ht="10.5">
      <c r="A22" s="957" t="s">
        <v>391</v>
      </c>
      <c r="B22" s="679" t="s">
        <v>700</v>
      </c>
      <c r="C22" s="540">
        <v>416</v>
      </c>
    </row>
    <row r="23" spans="1:3" ht="10.5">
      <c r="A23" s="958"/>
      <c r="B23" s="679" t="s">
        <v>701</v>
      </c>
      <c r="C23" s="540">
        <v>2241</v>
      </c>
    </row>
    <row r="24" spans="1:3" ht="3.75" customHeight="1">
      <c r="A24" s="680"/>
      <c r="B24" s="205"/>
      <c r="C24" s="681"/>
    </row>
    <row r="25" spans="1:3" ht="10.5">
      <c r="A25" s="680" t="s">
        <v>702</v>
      </c>
      <c r="B25" s="205"/>
      <c r="C25" s="681"/>
    </row>
    <row r="26" spans="1:3" ht="10.5">
      <c r="A26" s="937"/>
      <c r="B26" s="938"/>
      <c r="C26" s="939"/>
    </row>
    <row r="27" spans="1:3" ht="10.5">
      <c r="A27" s="940"/>
      <c r="B27" s="941"/>
      <c r="C27" s="942"/>
    </row>
    <row r="28" spans="1:3" ht="10.5">
      <c r="A28" s="940"/>
      <c r="B28" s="941"/>
      <c r="C28" s="942"/>
    </row>
    <row r="29" spans="1:3" ht="10.5">
      <c r="A29" s="940"/>
      <c r="B29" s="941"/>
      <c r="C29" s="942"/>
    </row>
    <row r="30" spans="1:3" ht="10.5">
      <c r="A30" s="940"/>
      <c r="B30" s="941"/>
      <c r="C30" s="942"/>
    </row>
    <row r="31" spans="1:3" ht="11.25" thickBot="1">
      <c r="A31" s="943"/>
      <c r="B31" s="944"/>
      <c r="C31" s="945"/>
    </row>
    <row r="33" ht="11.25" thickBot="1"/>
    <row r="34" spans="1:3" ht="10.5">
      <c r="A34" s="946" t="s">
        <v>703</v>
      </c>
      <c r="B34" s="947"/>
      <c r="C34" s="948"/>
    </row>
    <row r="35" spans="1:3" ht="10.5">
      <c r="A35" s="949"/>
      <c r="B35" s="950"/>
      <c r="C35" s="951"/>
    </row>
    <row r="36" spans="1:3" ht="10.5">
      <c r="A36" s="952"/>
      <c r="B36" s="953"/>
      <c r="C36" s="954"/>
    </row>
    <row r="37" spans="1:3" ht="10.5">
      <c r="A37" s="955" t="s">
        <v>217</v>
      </c>
      <c r="B37" s="956"/>
      <c r="C37" s="678">
        <f>SUM(C38:C39)</f>
        <v>1787</v>
      </c>
    </row>
    <row r="38" spans="1:3" ht="10.5">
      <c r="A38" s="957" t="s">
        <v>391</v>
      </c>
      <c r="B38" s="679" t="s">
        <v>700</v>
      </c>
      <c r="C38" s="540">
        <v>972</v>
      </c>
    </row>
    <row r="39" spans="1:3" ht="10.5">
      <c r="A39" s="958"/>
      <c r="B39" s="679" t="s">
        <v>701</v>
      </c>
      <c r="C39" s="540">
        <v>815</v>
      </c>
    </row>
    <row r="40" spans="1:3" ht="3.75" customHeight="1">
      <c r="A40" s="680"/>
      <c r="B40" s="205"/>
      <c r="C40" s="682"/>
    </row>
    <row r="41" spans="1:3" ht="10.5">
      <c r="A41" s="680" t="s">
        <v>702</v>
      </c>
      <c r="B41" s="205"/>
      <c r="C41" s="681"/>
    </row>
    <row r="42" spans="1:3" ht="10.5">
      <c r="A42" s="937"/>
      <c r="B42" s="938"/>
      <c r="C42" s="939"/>
    </row>
    <row r="43" spans="1:3" ht="10.5">
      <c r="A43" s="940"/>
      <c r="B43" s="941"/>
      <c r="C43" s="942"/>
    </row>
    <row r="44" spans="1:3" ht="10.5">
      <c r="A44" s="940"/>
      <c r="B44" s="941"/>
      <c r="C44" s="942"/>
    </row>
    <row r="45" spans="1:3" ht="10.5">
      <c r="A45" s="940"/>
      <c r="B45" s="941"/>
      <c r="C45" s="942"/>
    </row>
    <row r="46" spans="1:3" ht="10.5">
      <c r="A46" s="940"/>
      <c r="B46" s="941"/>
      <c r="C46" s="942"/>
    </row>
    <row r="47" spans="1:3" ht="11.25" thickBot="1">
      <c r="A47" s="943"/>
      <c r="B47" s="944"/>
      <c r="C47" s="945"/>
    </row>
    <row r="49" ht="11.25" thickBot="1"/>
    <row r="50" spans="1:3" ht="10.5">
      <c r="A50" s="946" t="s">
        <v>704</v>
      </c>
      <c r="B50" s="947"/>
      <c r="C50" s="948"/>
    </row>
    <row r="51" spans="1:3" ht="10.5">
      <c r="A51" s="949"/>
      <c r="B51" s="950"/>
      <c r="C51" s="951"/>
    </row>
    <row r="52" spans="1:3" ht="10.5">
      <c r="A52" s="952"/>
      <c r="B52" s="953"/>
      <c r="C52" s="954"/>
    </row>
    <row r="53" spans="1:3" ht="10.5">
      <c r="A53" s="955" t="s">
        <v>217</v>
      </c>
      <c r="B53" s="956"/>
      <c r="C53" s="683"/>
    </row>
    <row r="54" spans="1:3" ht="3.75" customHeight="1">
      <c r="A54" s="680"/>
      <c r="B54" s="205"/>
      <c r="C54" s="681"/>
    </row>
    <row r="55" spans="1:3" ht="10.5">
      <c r="A55" s="680" t="s">
        <v>702</v>
      </c>
      <c r="B55" s="205"/>
      <c r="C55" s="681"/>
    </row>
    <row r="56" spans="1:3" ht="10.5">
      <c r="A56" s="937"/>
      <c r="B56" s="938"/>
      <c r="C56" s="939"/>
    </row>
    <row r="57" spans="1:3" ht="10.5">
      <c r="A57" s="940"/>
      <c r="B57" s="941"/>
      <c r="C57" s="942"/>
    </row>
    <row r="58" spans="1:3" ht="10.5">
      <c r="A58" s="940"/>
      <c r="B58" s="941"/>
      <c r="C58" s="942"/>
    </row>
    <row r="59" spans="1:3" ht="10.5">
      <c r="A59" s="940"/>
      <c r="B59" s="941"/>
      <c r="C59" s="942"/>
    </row>
    <row r="60" spans="1:3" ht="10.5">
      <c r="A60" s="940"/>
      <c r="B60" s="941"/>
      <c r="C60" s="942"/>
    </row>
    <row r="61" spans="1:3" ht="11.25" thickBot="1">
      <c r="A61" s="943"/>
      <c r="B61" s="944"/>
      <c r="C61" s="945"/>
    </row>
    <row r="63" ht="11.25" thickBot="1"/>
    <row r="64" spans="1:3" ht="10.5">
      <c r="A64" s="946" t="s">
        <v>705</v>
      </c>
      <c r="B64" s="947"/>
      <c r="C64" s="948"/>
    </row>
    <row r="65" spans="1:3" ht="10.5">
      <c r="A65" s="949"/>
      <c r="B65" s="950"/>
      <c r="C65" s="951"/>
    </row>
    <row r="66" spans="1:3" ht="10.5">
      <c r="A66" s="952"/>
      <c r="B66" s="953"/>
      <c r="C66" s="954"/>
    </row>
    <row r="67" spans="1:3" ht="10.5">
      <c r="A67" s="955" t="s">
        <v>217</v>
      </c>
      <c r="B67" s="956"/>
      <c r="C67" s="683"/>
    </row>
    <row r="68" spans="1:3" ht="3.75" customHeight="1">
      <c r="A68" s="680"/>
      <c r="B68" s="205"/>
      <c r="C68" s="681"/>
    </row>
    <row r="69" spans="1:3" ht="10.5">
      <c r="A69" s="680" t="s">
        <v>702</v>
      </c>
      <c r="B69" s="205"/>
      <c r="C69" s="681"/>
    </row>
    <row r="70" spans="1:3" ht="10.5">
      <c r="A70" s="937"/>
      <c r="B70" s="938"/>
      <c r="C70" s="939"/>
    </row>
    <row r="71" spans="1:3" ht="10.5">
      <c r="A71" s="940"/>
      <c r="B71" s="941"/>
      <c r="C71" s="942"/>
    </row>
    <row r="72" spans="1:3" ht="10.5">
      <c r="A72" s="940"/>
      <c r="B72" s="941"/>
      <c r="C72" s="942"/>
    </row>
    <row r="73" spans="1:3" ht="10.5">
      <c r="A73" s="940"/>
      <c r="B73" s="941"/>
      <c r="C73" s="942"/>
    </row>
    <row r="74" spans="1:3" ht="10.5">
      <c r="A74" s="940"/>
      <c r="B74" s="941"/>
      <c r="C74" s="942"/>
    </row>
    <row r="75" spans="1:3" ht="11.25" thickBot="1">
      <c r="A75" s="943"/>
      <c r="B75" s="944"/>
      <c r="C75" s="945"/>
    </row>
  </sheetData>
  <sheetProtection sheet="1" objects="1" scenarios="1"/>
  <mergeCells count="16">
    <mergeCell ref="A6:C11"/>
    <mergeCell ref="A14:B14"/>
    <mergeCell ref="A18:C20"/>
    <mergeCell ref="A21:B21"/>
    <mergeCell ref="A22:A23"/>
    <mergeCell ref="A26:C31"/>
    <mergeCell ref="A34:C36"/>
    <mergeCell ref="A37:B37"/>
    <mergeCell ref="A38:A39"/>
    <mergeCell ref="A42:C47"/>
    <mergeCell ref="A50:C52"/>
    <mergeCell ref="A53:B53"/>
    <mergeCell ref="A56:C61"/>
    <mergeCell ref="A64:C66"/>
    <mergeCell ref="A67:B67"/>
    <mergeCell ref="A70:C75"/>
  </mergeCells>
  <printOptions/>
  <pageMargins left="0.75" right="0.75" top="1" bottom="1" header="0.4921259845" footer="0.4921259845"/>
  <pageSetup fitToHeight="1" fitToWidth="1"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E101"/>
  <sheetViews>
    <sheetView workbookViewId="0" topLeftCell="A1">
      <selection activeCell="D78" sqref="D78"/>
    </sheetView>
  </sheetViews>
  <sheetFormatPr defaultColWidth="9.33203125" defaultRowHeight="10.5"/>
  <cols>
    <col min="1" max="1" width="56.83203125" style="517" customWidth="1"/>
    <col min="2" max="2" width="14.33203125" style="518" customWidth="1"/>
    <col min="3" max="3" width="9.83203125" style="518" customWidth="1"/>
    <col min="4" max="5" width="15.5" style="205" customWidth="1"/>
    <col min="6" max="16384" width="9.33203125" style="205" customWidth="1"/>
  </cols>
  <sheetData>
    <row r="1" spans="1:5" ht="12.75" customHeight="1">
      <c r="A1" s="415" t="s">
        <v>728</v>
      </c>
      <c r="B1" s="416"/>
      <c r="C1" s="746"/>
      <c r="D1" s="747"/>
      <c r="E1" s="418"/>
    </row>
    <row r="2" spans="1:5" ht="12.75" customHeight="1">
      <c r="A2" s="419"/>
      <c r="B2" s="420"/>
      <c r="C2" s="420"/>
      <c r="D2" s="418"/>
      <c r="E2" s="418"/>
    </row>
    <row r="3" spans="1:5" ht="12.75" customHeight="1">
      <c r="A3" s="421" t="s">
        <v>729</v>
      </c>
      <c r="B3" s="420"/>
      <c r="C3" s="420"/>
      <c r="D3" s="418"/>
      <c r="E3" s="418"/>
    </row>
    <row r="4" spans="1:5" ht="12.75" customHeight="1" thickBot="1">
      <c r="A4" s="748" t="s">
        <v>286</v>
      </c>
      <c r="B4" s="748"/>
      <c r="C4" s="748"/>
      <c r="D4" s="748"/>
      <c r="E4" s="748"/>
    </row>
    <row r="5" spans="1:5" ht="28.5" customHeight="1" thickBot="1">
      <c r="A5" s="422" t="s">
        <v>152</v>
      </c>
      <c r="B5" s="422" t="s">
        <v>287</v>
      </c>
      <c r="C5" s="422" t="s">
        <v>154</v>
      </c>
      <c r="D5" s="423" t="s">
        <v>165</v>
      </c>
      <c r="E5" s="423" t="s">
        <v>166</v>
      </c>
    </row>
    <row r="6" spans="1:5" s="242" customFormat="1" ht="15" customHeight="1" thickBot="1">
      <c r="A6" s="468" t="s">
        <v>167</v>
      </c>
      <c r="B6" s="469"/>
      <c r="C6" s="470"/>
      <c r="D6" s="471"/>
      <c r="E6" s="471"/>
    </row>
    <row r="7" spans="1:5" s="436" customFormat="1" ht="11.25" customHeight="1">
      <c r="A7" s="472" t="s">
        <v>168</v>
      </c>
      <c r="B7" s="473" t="s">
        <v>169</v>
      </c>
      <c r="C7" s="474" t="s">
        <v>854</v>
      </c>
      <c r="D7" s="475">
        <f>SUM(D8:D11)</f>
        <v>23904</v>
      </c>
      <c r="E7" s="476">
        <f>SUM(E8:E11)</f>
        <v>1077</v>
      </c>
    </row>
    <row r="8" spans="1:5" ht="11.25" customHeight="1">
      <c r="A8" s="477" t="s">
        <v>170</v>
      </c>
      <c r="B8" s="478">
        <v>501</v>
      </c>
      <c r="C8" s="479" t="s">
        <v>857</v>
      </c>
      <c r="D8" s="480">
        <v>9871</v>
      </c>
      <c r="E8" s="481">
        <v>1077</v>
      </c>
    </row>
    <row r="9" spans="1:5" ht="11.25" customHeight="1">
      <c r="A9" s="477" t="s">
        <v>171</v>
      </c>
      <c r="B9" s="478">
        <v>502</v>
      </c>
      <c r="C9" s="479" t="s">
        <v>860</v>
      </c>
      <c r="D9" s="480">
        <v>14033</v>
      </c>
      <c r="E9" s="481"/>
    </row>
    <row r="10" spans="1:5" ht="11.25" customHeight="1">
      <c r="A10" s="477" t="s">
        <v>172</v>
      </c>
      <c r="B10" s="478">
        <v>503</v>
      </c>
      <c r="C10" s="479" t="s">
        <v>863</v>
      </c>
      <c r="D10" s="480"/>
      <c r="E10" s="481"/>
    </row>
    <row r="11" spans="1:5" ht="11.25" customHeight="1">
      <c r="A11" s="477" t="s">
        <v>173</v>
      </c>
      <c r="B11" s="478">
        <v>504</v>
      </c>
      <c r="C11" s="479" t="s">
        <v>866</v>
      </c>
      <c r="D11" s="480"/>
      <c r="E11" s="481"/>
    </row>
    <row r="12" spans="1:5" ht="11.25" customHeight="1">
      <c r="A12" s="477" t="s">
        <v>174</v>
      </c>
      <c r="B12" s="478" t="s">
        <v>175</v>
      </c>
      <c r="C12" s="479" t="s">
        <v>869</v>
      </c>
      <c r="D12" s="482">
        <f>SUM(D13:D16)</f>
        <v>21986</v>
      </c>
      <c r="E12" s="483">
        <f>SUM(E13:E16)</f>
        <v>1989</v>
      </c>
    </row>
    <row r="13" spans="1:5" ht="11.25" customHeight="1">
      <c r="A13" s="477" t="s">
        <v>176</v>
      </c>
      <c r="B13" s="478">
        <v>511</v>
      </c>
      <c r="C13" s="479" t="s">
        <v>872</v>
      </c>
      <c r="D13" s="480">
        <v>1853</v>
      </c>
      <c r="E13" s="481">
        <v>115</v>
      </c>
    </row>
    <row r="14" spans="1:5" ht="11.25" customHeight="1">
      <c r="A14" s="477" t="s">
        <v>177</v>
      </c>
      <c r="B14" s="478">
        <v>512</v>
      </c>
      <c r="C14" s="479" t="s">
        <v>896</v>
      </c>
      <c r="D14" s="480">
        <v>2759</v>
      </c>
      <c r="E14" s="481">
        <v>232</v>
      </c>
    </row>
    <row r="15" spans="1:5" ht="11.25" customHeight="1">
      <c r="A15" s="477" t="s">
        <v>178</v>
      </c>
      <c r="B15" s="478">
        <v>513</v>
      </c>
      <c r="C15" s="479" t="s">
        <v>899</v>
      </c>
      <c r="D15" s="480">
        <v>107</v>
      </c>
      <c r="E15" s="481">
        <v>3</v>
      </c>
    </row>
    <row r="16" spans="1:5" ht="11.25" customHeight="1">
      <c r="A16" s="477" t="s">
        <v>179</v>
      </c>
      <c r="B16" s="478">
        <v>518</v>
      </c>
      <c r="C16" s="479" t="s">
        <v>902</v>
      </c>
      <c r="D16" s="480">
        <v>17267</v>
      </c>
      <c r="E16" s="481">
        <v>1639</v>
      </c>
    </row>
    <row r="17" spans="1:5" ht="11.25" customHeight="1">
      <c r="A17" s="477" t="s">
        <v>180</v>
      </c>
      <c r="B17" s="478" t="s">
        <v>181</v>
      </c>
      <c r="C17" s="479" t="s">
        <v>905</v>
      </c>
      <c r="D17" s="482">
        <f>SUM(D18:D22)</f>
        <v>99971</v>
      </c>
      <c r="E17" s="483">
        <f>SUM(E18:E22)</f>
        <v>4935</v>
      </c>
    </row>
    <row r="18" spans="1:5" ht="11.25" customHeight="1">
      <c r="A18" s="477" t="s">
        <v>182</v>
      </c>
      <c r="B18" s="478">
        <v>521</v>
      </c>
      <c r="C18" s="479" t="s">
        <v>908</v>
      </c>
      <c r="D18" s="480">
        <v>75008</v>
      </c>
      <c r="E18" s="481">
        <v>3719</v>
      </c>
    </row>
    <row r="19" spans="1:5" ht="11.25" customHeight="1">
      <c r="A19" s="477" t="s">
        <v>183</v>
      </c>
      <c r="B19" s="478">
        <v>524</v>
      </c>
      <c r="C19" s="479" t="s">
        <v>911</v>
      </c>
      <c r="D19" s="480">
        <v>23851</v>
      </c>
      <c r="E19" s="481">
        <v>1207</v>
      </c>
    </row>
    <row r="20" spans="1:5" ht="11.25" customHeight="1">
      <c r="A20" s="477" t="s">
        <v>184</v>
      </c>
      <c r="B20" s="478">
        <v>525</v>
      </c>
      <c r="C20" s="479" t="s">
        <v>914</v>
      </c>
      <c r="D20" s="480"/>
      <c r="E20" s="481"/>
    </row>
    <row r="21" spans="1:5" ht="11.25" customHeight="1">
      <c r="A21" s="477" t="s">
        <v>185</v>
      </c>
      <c r="B21" s="478">
        <v>527</v>
      </c>
      <c r="C21" s="479" t="s">
        <v>917</v>
      </c>
      <c r="D21" s="480">
        <v>586</v>
      </c>
      <c r="E21" s="481"/>
    </row>
    <row r="22" spans="1:5" ht="11.25" customHeight="1">
      <c r="A22" s="477" t="s">
        <v>186</v>
      </c>
      <c r="B22" s="478">
        <v>528</v>
      </c>
      <c r="C22" s="479" t="s">
        <v>920</v>
      </c>
      <c r="D22" s="480">
        <v>526</v>
      </c>
      <c r="E22" s="481">
        <v>9</v>
      </c>
    </row>
    <row r="23" spans="1:5" ht="11.25" customHeight="1">
      <c r="A23" s="477" t="s">
        <v>187</v>
      </c>
      <c r="B23" s="478" t="s">
        <v>188</v>
      </c>
      <c r="C23" s="479" t="s">
        <v>923</v>
      </c>
      <c r="D23" s="482">
        <f>SUM(D24:D26)</f>
        <v>27</v>
      </c>
      <c r="E23" s="483">
        <f>SUM(E24:E26)</f>
        <v>0</v>
      </c>
    </row>
    <row r="24" spans="1:5" ht="11.25" customHeight="1">
      <c r="A24" s="477" t="s">
        <v>189</v>
      </c>
      <c r="B24" s="478">
        <v>531</v>
      </c>
      <c r="C24" s="479" t="s">
        <v>926</v>
      </c>
      <c r="D24" s="480">
        <v>27</v>
      </c>
      <c r="E24" s="481"/>
    </row>
    <row r="25" spans="1:5" ht="11.25" customHeight="1">
      <c r="A25" s="477" t="s">
        <v>190</v>
      </c>
      <c r="B25" s="478">
        <v>532</v>
      </c>
      <c r="C25" s="479" t="s">
        <v>929</v>
      </c>
      <c r="D25" s="480"/>
      <c r="E25" s="481"/>
    </row>
    <row r="26" spans="1:5" ht="11.25" customHeight="1">
      <c r="A26" s="477" t="s">
        <v>191</v>
      </c>
      <c r="B26" s="478">
        <v>538</v>
      </c>
      <c r="C26" s="479" t="s">
        <v>932</v>
      </c>
      <c r="D26" s="480"/>
      <c r="E26" s="481"/>
    </row>
    <row r="27" spans="1:5" ht="11.25" customHeight="1">
      <c r="A27" s="477" t="s">
        <v>192</v>
      </c>
      <c r="B27" s="478" t="s">
        <v>193</v>
      </c>
      <c r="C27" s="479" t="s">
        <v>942</v>
      </c>
      <c r="D27" s="482">
        <f>SUM(D28:D35)</f>
        <v>17585</v>
      </c>
      <c r="E27" s="483">
        <f>SUM(E28:E35)</f>
        <v>11497</v>
      </c>
    </row>
    <row r="28" spans="1:5" ht="11.25" customHeight="1">
      <c r="A28" s="477" t="s">
        <v>194</v>
      </c>
      <c r="B28" s="478">
        <v>541</v>
      </c>
      <c r="C28" s="479" t="s">
        <v>945</v>
      </c>
      <c r="D28" s="480"/>
      <c r="E28" s="481"/>
    </row>
    <row r="29" spans="1:5" ht="11.25" customHeight="1">
      <c r="A29" s="477" t="s">
        <v>195</v>
      </c>
      <c r="B29" s="478">
        <v>542</v>
      </c>
      <c r="C29" s="479" t="s">
        <v>948</v>
      </c>
      <c r="D29" s="480"/>
      <c r="E29" s="481"/>
    </row>
    <row r="30" spans="1:5" ht="11.25" customHeight="1">
      <c r="A30" s="477" t="s">
        <v>196</v>
      </c>
      <c r="B30" s="478">
        <v>543</v>
      </c>
      <c r="C30" s="479" t="s">
        <v>951</v>
      </c>
      <c r="D30" s="480"/>
      <c r="E30" s="481"/>
    </row>
    <row r="31" spans="1:5" ht="11.25" customHeight="1">
      <c r="A31" s="477" t="s">
        <v>197</v>
      </c>
      <c r="B31" s="478">
        <v>544</v>
      </c>
      <c r="C31" s="479" t="s">
        <v>954</v>
      </c>
      <c r="D31" s="480"/>
      <c r="E31" s="481"/>
    </row>
    <row r="32" spans="1:5" ht="11.25" customHeight="1">
      <c r="A32" s="477" t="s">
        <v>198</v>
      </c>
      <c r="B32" s="478">
        <v>545</v>
      </c>
      <c r="C32" s="479" t="s">
        <v>957</v>
      </c>
      <c r="D32" s="480">
        <v>200</v>
      </c>
      <c r="E32" s="481">
        <v>1</v>
      </c>
    </row>
    <row r="33" spans="1:5" ht="11.25" customHeight="1">
      <c r="A33" s="477" t="s">
        <v>199</v>
      </c>
      <c r="B33" s="478">
        <v>546</v>
      </c>
      <c r="C33" s="479" t="s">
        <v>960</v>
      </c>
      <c r="D33" s="480"/>
      <c r="E33" s="481"/>
    </row>
    <row r="34" spans="1:5" ht="11.25" customHeight="1">
      <c r="A34" s="477" t="s">
        <v>200</v>
      </c>
      <c r="B34" s="478">
        <v>548</v>
      </c>
      <c r="C34" s="479" t="s">
        <v>962</v>
      </c>
      <c r="D34" s="480"/>
      <c r="E34" s="481"/>
    </row>
    <row r="35" spans="1:5" ht="11.25" customHeight="1">
      <c r="A35" s="477" t="s">
        <v>201</v>
      </c>
      <c r="B35" s="478">
        <v>549</v>
      </c>
      <c r="C35" s="479" t="s">
        <v>965</v>
      </c>
      <c r="D35" s="480">
        <v>17385</v>
      </c>
      <c r="E35" s="481">
        <v>11496</v>
      </c>
    </row>
    <row r="36" spans="1:5" ht="11.25" customHeight="1">
      <c r="A36" s="477" t="s">
        <v>202</v>
      </c>
      <c r="B36" s="478" t="s">
        <v>203</v>
      </c>
      <c r="C36" s="479" t="s">
        <v>968</v>
      </c>
      <c r="D36" s="482">
        <f>SUM(D37:D42)</f>
        <v>25351</v>
      </c>
      <c r="E36" s="483">
        <f>SUM(E37:E42)</f>
        <v>0</v>
      </c>
    </row>
    <row r="37" spans="1:5" ht="11.25" customHeight="1">
      <c r="A37" s="477" t="s">
        <v>204</v>
      </c>
      <c r="B37" s="478">
        <v>551</v>
      </c>
      <c r="C37" s="479" t="s">
        <v>971</v>
      </c>
      <c r="D37" s="480">
        <v>25351</v>
      </c>
      <c r="E37" s="481"/>
    </row>
    <row r="38" spans="1:5" ht="11.25" customHeight="1">
      <c r="A38" s="477" t="s">
        <v>205</v>
      </c>
      <c r="B38" s="478">
        <v>552</v>
      </c>
      <c r="C38" s="479" t="s">
        <v>974</v>
      </c>
      <c r="D38" s="480"/>
      <c r="E38" s="481"/>
    </row>
    <row r="39" spans="1:5" ht="11.25" customHeight="1">
      <c r="A39" s="477" t="s">
        <v>206</v>
      </c>
      <c r="B39" s="478">
        <v>553</v>
      </c>
      <c r="C39" s="479" t="s">
        <v>980</v>
      </c>
      <c r="D39" s="480"/>
      <c r="E39" s="481"/>
    </row>
    <row r="40" spans="1:5" ht="11.25" customHeight="1">
      <c r="A40" s="477" t="s">
        <v>207</v>
      </c>
      <c r="B40" s="478">
        <v>554</v>
      </c>
      <c r="C40" s="479" t="s">
        <v>983</v>
      </c>
      <c r="D40" s="480"/>
      <c r="E40" s="481"/>
    </row>
    <row r="41" spans="1:5" ht="11.25" customHeight="1">
      <c r="A41" s="477" t="s">
        <v>208</v>
      </c>
      <c r="B41" s="478">
        <v>556</v>
      </c>
      <c r="C41" s="479" t="s">
        <v>986</v>
      </c>
      <c r="D41" s="480"/>
      <c r="E41" s="481"/>
    </row>
    <row r="42" spans="1:5" ht="11.25" customHeight="1">
      <c r="A42" s="477" t="s">
        <v>209</v>
      </c>
      <c r="B42" s="478">
        <v>559</v>
      </c>
      <c r="C42" s="479" t="s">
        <v>989</v>
      </c>
      <c r="D42" s="480"/>
      <c r="E42" s="481"/>
    </row>
    <row r="43" spans="1:5" ht="11.25" customHeight="1">
      <c r="A43" s="477" t="s">
        <v>210</v>
      </c>
      <c r="B43" s="478" t="s">
        <v>211</v>
      </c>
      <c r="C43" s="479" t="s">
        <v>992</v>
      </c>
      <c r="D43" s="482">
        <f>SUM(D44:D45)</f>
        <v>0</v>
      </c>
      <c r="E43" s="483">
        <f>SUM(E44:E45)</f>
        <v>0</v>
      </c>
    </row>
    <row r="44" spans="1:5" ht="11.25" customHeight="1">
      <c r="A44" s="477" t="s">
        <v>212</v>
      </c>
      <c r="B44" s="478">
        <v>581</v>
      </c>
      <c r="C44" s="479" t="s">
        <v>995</v>
      </c>
      <c r="D44" s="480"/>
      <c r="E44" s="481"/>
    </row>
    <row r="45" spans="1:5" ht="11.25" customHeight="1">
      <c r="A45" s="477" t="s">
        <v>213</v>
      </c>
      <c r="B45" s="478">
        <v>582</v>
      </c>
      <c r="C45" s="479" t="s">
        <v>998</v>
      </c>
      <c r="D45" s="484"/>
      <c r="E45" s="485"/>
    </row>
    <row r="46" spans="1:5" ht="11.25" customHeight="1">
      <c r="A46" s="477" t="s">
        <v>214</v>
      </c>
      <c r="B46" s="478" t="s">
        <v>215</v>
      </c>
      <c r="C46" s="486" t="s">
        <v>1001</v>
      </c>
      <c r="D46" s="482">
        <f>D47</f>
        <v>0</v>
      </c>
      <c r="E46" s="483">
        <f>E47</f>
        <v>0</v>
      </c>
    </row>
    <row r="47" spans="1:5" ht="11.25" customHeight="1">
      <c r="A47" s="477" t="s">
        <v>216</v>
      </c>
      <c r="B47" s="478">
        <v>595</v>
      </c>
      <c r="C47" s="479" t="s">
        <v>1004</v>
      </c>
      <c r="D47" s="487"/>
      <c r="E47" s="488"/>
    </row>
    <row r="48" spans="1:5" ht="21">
      <c r="A48" s="477" t="s">
        <v>217</v>
      </c>
      <c r="B48" s="489" t="s">
        <v>218</v>
      </c>
      <c r="C48" s="479" t="s">
        <v>1007</v>
      </c>
      <c r="D48" s="490">
        <f>D7+D12+D17+D23+D27+D36+D43+D46</f>
        <v>188824</v>
      </c>
      <c r="E48" s="491">
        <f>E7+E12+E17+E23+E27+E36+E43+E46</f>
        <v>19498</v>
      </c>
    </row>
    <row r="49" spans="1:5" ht="11.25" customHeight="1">
      <c r="A49" s="477" t="s">
        <v>219</v>
      </c>
      <c r="B49" s="478">
        <v>799</v>
      </c>
      <c r="C49" s="479" t="s">
        <v>220</v>
      </c>
      <c r="D49" s="480">
        <v>3797</v>
      </c>
      <c r="E49" s="481">
        <v>1</v>
      </c>
    </row>
    <row r="50" spans="1:5" ht="21.75" customHeight="1" thickBot="1">
      <c r="A50" s="492" t="s">
        <v>221</v>
      </c>
      <c r="B50" s="493" t="s">
        <v>222</v>
      </c>
      <c r="C50" s="494" t="s">
        <v>223</v>
      </c>
      <c r="D50" s="495">
        <f>D48+D49</f>
        <v>192621</v>
      </c>
      <c r="E50" s="496">
        <f>E48+E49</f>
        <v>19499</v>
      </c>
    </row>
    <row r="51" spans="1:5" ht="15" customHeight="1">
      <c r="A51" s="497" t="s">
        <v>224</v>
      </c>
      <c r="B51" s="498"/>
      <c r="C51" s="474" t="s">
        <v>13</v>
      </c>
      <c r="D51" s="499"/>
      <c r="E51" s="500"/>
    </row>
    <row r="52" spans="1:5" ht="11.25" customHeight="1">
      <c r="A52" s="477" t="s">
        <v>225</v>
      </c>
      <c r="B52" s="501" t="s">
        <v>226</v>
      </c>
      <c r="C52" s="479" t="s">
        <v>1010</v>
      </c>
      <c r="D52" s="482">
        <f>SUM(D53:D55)</f>
        <v>28754</v>
      </c>
      <c r="E52" s="483">
        <f>SUM(E53:E55)</f>
        <v>17475</v>
      </c>
    </row>
    <row r="53" spans="1:5" ht="11.25" customHeight="1">
      <c r="A53" s="477" t="s">
        <v>227</v>
      </c>
      <c r="B53" s="501">
        <v>601</v>
      </c>
      <c r="C53" s="479" t="s">
        <v>1013</v>
      </c>
      <c r="D53" s="480"/>
      <c r="E53" s="481"/>
    </row>
    <row r="54" spans="1:5" ht="11.25" customHeight="1">
      <c r="A54" s="477" t="s">
        <v>228</v>
      </c>
      <c r="B54" s="501">
        <v>602</v>
      </c>
      <c r="C54" s="479" t="s">
        <v>1016</v>
      </c>
      <c r="D54" s="480">
        <v>28754</v>
      </c>
      <c r="E54" s="481">
        <v>17475</v>
      </c>
    </row>
    <row r="55" spans="1:5" ht="11.25" customHeight="1">
      <c r="A55" s="477" t="s">
        <v>229</v>
      </c>
      <c r="B55" s="501">
        <v>604</v>
      </c>
      <c r="C55" s="479" t="s">
        <v>1019</v>
      </c>
      <c r="D55" s="480"/>
      <c r="E55" s="481"/>
    </row>
    <row r="56" spans="1:5" ht="11.25" customHeight="1">
      <c r="A56" s="477" t="s">
        <v>230</v>
      </c>
      <c r="B56" s="501" t="s">
        <v>231</v>
      </c>
      <c r="C56" s="479" t="s">
        <v>1022</v>
      </c>
      <c r="D56" s="482">
        <f>SUM(D57:D60)</f>
        <v>0</v>
      </c>
      <c r="E56" s="483">
        <f>SUM(E57:E60)</f>
        <v>0</v>
      </c>
    </row>
    <row r="57" spans="1:5" ht="11.25" customHeight="1">
      <c r="A57" s="477" t="s">
        <v>232</v>
      </c>
      <c r="B57" s="501">
        <v>611</v>
      </c>
      <c r="C57" s="479" t="s">
        <v>1025</v>
      </c>
      <c r="D57" s="480"/>
      <c r="E57" s="481"/>
    </row>
    <row r="58" spans="1:5" ht="11.25" customHeight="1">
      <c r="A58" s="477" t="s">
        <v>233</v>
      </c>
      <c r="B58" s="501">
        <v>612</v>
      </c>
      <c r="C58" s="479" t="s">
        <v>1028</v>
      </c>
      <c r="D58" s="480"/>
      <c r="E58" s="481"/>
    </row>
    <row r="59" spans="1:5" ht="11.25" customHeight="1">
      <c r="A59" s="477" t="s">
        <v>234</v>
      </c>
      <c r="B59" s="501">
        <v>613</v>
      </c>
      <c r="C59" s="479" t="s">
        <v>1031</v>
      </c>
      <c r="D59" s="480"/>
      <c r="E59" s="481"/>
    </row>
    <row r="60" spans="1:5" ht="11.25" customHeight="1">
      <c r="A60" s="477" t="s">
        <v>235</v>
      </c>
      <c r="B60" s="501">
        <v>614</v>
      </c>
      <c r="C60" s="479" t="s">
        <v>1034</v>
      </c>
      <c r="D60" s="480"/>
      <c r="E60" s="481"/>
    </row>
    <row r="61" spans="1:5" ht="11.25" customHeight="1">
      <c r="A61" s="477" t="s">
        <v>236</v>
      </c>
      <c r="B61" s="501" t="s">
        <v>237</v>
      </c>
      <c r="C61" s="479" t="s">
        <v>1037</v>
      </c>
      <c r="D61" s="482">
        <f>SUM(D62:D65)</f>
        <v>0</v>
      </c>
      <c r="E61" s="483">
        <f>SUM(E62:E65)</f>
        <v>0</v>
      </c>
    </row>
    <row r="62" spans="1:5" ht="11.25" customHeight="1">
      <c r="A62" s="477" t="s">
        <v>238</v>
      </c>
      <c r="B62" s="501">
        <v>621</v>
      </c>
      <c r="C62" s="479" t="s">
        <v>1040</v>
      </c>
      <c r="D62" s="480"/>
      <c r="E62" s="481"/>
    </row>
    <row r="63" spans="1:5" ht="11.25" customHeight="1">
      <c r="A63" s="477" t="s">
        <v>239</v>
      </c>
      <c r="B63" s="501">
        <v>622</v>
      </c>
      <c r="C63" s="479" t="s">
        <v>1043</v>
      </c>
      <c r="D63" s="480"/>
      <c r="E63" s="481"/>
    </row>
    <row r="64" spans="1:5" ht="11.25" customHeight="1">
      <c r="A64" s="477" t="s">
        <v>240</v>
      </c>
      <c r="B64" s="501">
        <v>623</v>
      </c>
      <c r="C64" s="479" t="s">
        <v>1046</v>
      </c>
      <c r="D64" s="480"/>
      <c r="E64" s="481"/>
    </row>
    <row r="65" spans="1:5" ht="11.25" customHeight="1">
      <c r="A65" s="477" t="s">
        <v>241</v>
      </c>
      <c r="B65" s="501">
        <v>624</v>
      </c>
      <c r="C65" s="479" t="s">
        <v>1048</v>
      </c>
      <c r="D65" s="480"/>
      <c r="E65" s="481"/>
    </row>
    <row r="66" spans="1:5" ht="11.25" customHeight="1">
      <c r="A66" s="477" t="s">
        <v>242</v>
      </c>
      <c r="B66" s="501" t="s">
        <v>243</v>
      </c>
      <c r="C66" s="479" t="s">
        <v>1051</v>
      </c>
      <c r="D66" s="482">
        <f>SUM(D67:D73)</f>
        <v>37642</v>
      </c>
      <c r="E66" s="483">
        <f>SUM(E67:E73)</f>
        <v>2620</v>
      </c>
    </row>
    <row r="67" spans="1:5" ht="11.25" customHeight="1">
      <c r="A67" s="477" t="s">
        <v>244</v>
      </c>
      <c r="B67" s="501">
        <v>641</v>
      </c>
      <c r="C67" s="479" t="s">
        <v>1054</v>
      </c>
      <c r="D67" s="480"/>
      <c r="E67" s="481"/>
    </row>
    <row r="68" spans="1:5" ht="11.25" customHeight="1">
      <c r="A68" s="477" t="s">
        <v>245</v>
      </c>
      <c r="B68" s="501">
        <v>642</v>
      </c>
      <c r="C68" s="479" t="s">
        <v>1057</v>
      </c>
      <c r="D68" s="480"/>
      <c r="E68" s="481"/>
    </row>
    <row r="69" spans="1:5" ht="11.25" customHeight="1">
      <c r="A69" s="477" t="s">
        <v>246</v>
      </c>
      <c r="B69" s="501">
        <v>643</v>
      </c>
      <c r="C69" s="479" t="s">
        <v>1060</v>
      </c>
      <c r="D69" s="480"/>
      <c r="E69" s="481"/>
    </row>
    <row r="70" spans="1:5" ht="11.25" customHeight="1">
      <c r="A70" s="477" t="s">
        <v>247</v>
      </c>
      <c r="B70" s="501">
        <v>644</v>
      </c>
      <c r="C70" s="479" t="s">
        <v>1063</v>
      </c>
      <c r="D70" s="480">
        <v>1881</v>
      </c>
      <c r="E70" s="481">
        <v>257</v>
      </c>
    </row>
    <row r="71" spans="1:5" ht="11.25" customHeight="1">
      <c r="A71" s="477" t="s">
        <v>248</v>
      </c>
      <c r="B71" s="501">
        <v>645</v>
      </c>
      <c r="C71" s="479" t="s">
        <v>1066</v>
      </c>
      <c r="D71" s="480">
        <v>201</v>
      </c>
      <c r="E71" s="481"/>
    </row>
    <row r="72" spans="1:5" ht="11.25" customHeight="1">
      <c r="A72" s="477" t="s">
        <v>249</v>
      </c>
      <c r="B72" s="501">
        <v>648</v>
      </c>
      <c r="C72" s="479" t="s">
        <v>1069</v>
      </c>
      <c r="D72" s="480">
        <v>3856</v>
      </c>
      <c r="E72" s="481">
        <v>9</v>
      </c>
    </row>
    <row r="73" spans="1:5" ht="11.25" customHeight="1">
      <c r="A73" s="477" t="s">
        <v>250</v>
      </c>
      <c r="B73" s="501">
        <v>649</v>
      </c>
      <c r="C73" s="479" t="s">
        <v>1072</v>
      </c>
      <c r="D73" s="480">
        <v>31704</v>
      </c>
      <c r="E73" s="481">
        <v>2354</v>
      </c>
    </row>
    <row r="74" spans="1:5" ht="11.25" customHeight="1">
      <c r="A74" s="477" t="s">
        <v>251</v>
      </c>
      <c r="B74" s="501" t="s">
        <v>252</v>
      </c>
      <c r="C74" s="479" t="s">
        <v>1075</v>
      </c>
      <c r="D74" s="482">
        <f>SUM(D75:D81)</f>
        <v>1</v>
      </c>
      <c r="E74" s="483">
        <f>SUM(E75:E81)</f>
        <v>0</v>
      </c>
    </row>
    <row r="75" spans="1:5" ht="11.25" customHeight="1">
      <c r="A75" s="477" t="s">
        <v>253</v>
      </c>
      <c r="B75" s="501">
        <v>652</v>
      </c>
      <c r="C75" s="479" t="s">
        <v>1078</v>
      </c>
      <c r="D75" s="480"/>
      <c r="E75" s="481"/>
    </row>
    <row r="76" spans="1:5" ht="11.25" customHeight="1">
      <c r="A76" s="477" t="s">
        <v>254</v>
      </c>
      <c r="B76" s="501">
        <v>653</v>
      </c>
      <c r="C76" s="479" t="s">
        <v>1080</v>
      </c>
      <c r="D76" s="480"/>
      <c r="E76" s="481"/>
    </row>
    <row r="77" spans="1:5" ht="11.25" customHeight="1">
      <c r="A77" s="477" t="s">
        <v>255</v>
      </c>
      <c r="B77" s="501">
        <v>654</v>
      </c>
      <c r="C77" s="479" t="s">
        <v>1083</v>
      </c>
      <c r="D77" s="480">
        <v>1</v>
      </c>
      <c r="E77" s="481"/>
    </row>
    <row r="78" spans="1:5" ht="11.25" customHeight="1">
      <c r="A78" s="477" t="s">
        <v>256</v>
      </c>
      <c r="B78" s="501">
        <v>655</v>
      </c>
      <c r="C78" s="479" t="s">
        <v>1086</v>
      </c>
      <c r="D78" s="480"/>
      <c r="E78" s="481"/>
    </row>
    <row r="79" spans="1:5" ht="11.25" customHeight="1">
      <c r="A79" s="477" t="s">
        <v>257</v>
      </c>
      <c r="B79" s="501">
        <v>656</v>
      </c>
      <c r="C79" s="479" t="s">
        <v>1089</v>
      </c>
      <c r="D79" s="480"/>
      <c r="E79" s="481"/>
    </row>
    <row r="80" spans="1:5" ht="11.25" customHeight="1">
      <c r="A80" s="477" t="s">
        <v>258</v>
      </c>
      <c r="B80" s="501">
        <v>657</v>
      </c>
      <c r="C80" s="479" t="s">
        <v>1091</v>
      </c>
      <c r="D80" s="480"/>
      <c r="E80" s="481"/>
    </row>
    <row r="81" spans="1:5" ht="11.25" customHeight="1">
      <c r="A81" s="477" t="s">
        <v>259</v>
      </c>
      <c r="B81" s="501">
        <v>659</v>
      </c>
      <c r="C81" s="479" t="s">
        <v>1094</v>
      </c>
      <c r="D81" s="480"/>
      <c r="E81" s="481"/>
    </row>
    <row r="82" spans="1:5" ht="11.25" customHeight="1">
      <c r="A82" s="477" t="s">
        <v>260</v>
      </c>
      <c r="B82" s="501" t="s">
        <v>261</v>
      </c>
      <c r="C82" s="479" t="s">
        <v>1097</v>
      </c>
      <c r="D82" s="482">
        <f>SUM(D83:D85)</f>
        <v>0</v>
      </c>
      <c r="E82" s="483">
        <f>SUM(E83:E85)</f>
        <v>0</v>
      </c>
    </row>
    <row r="83" spans="1:5" ht="11.25" customHeight="1">
      <c r="A83" s="477" t="s">
        <v>262</v>
      </c>
      <c r="B83" s="501">
        <v>681</v>
      </c>
      <c r="C83" s="479" t="s">
        <v>1101</v>
      </c>
      <c r="D83" s="480"/>
      <c r="E83" s="481"/>
    </row>
    <row r="84" spans="1:5" ht="11.25" customHeight="1">
      <c r="A84" s="477" t="s">
        <v>263</v>
      </c>
      <c r="B84" s="501">
        <v>682</v>
      </c>
      <c r="C84" s="479" t="s">
        <v>1104</v>
      </c>
      <c r="D84" s="480"/>
      <c r="E84" s="481"/>
    </row>
    <row r="85" spans="1:5" ht="11.25" customHeight="1">
      <c r="A85" s="477" t="s">
        <v>264</v>
      </c>
      <c r="B85" s="501">
        <v>684</v>
      </c>
      <c r="C85" s="479" t="s">
        <v>1107</v>
      </c>
      <c r="D85" s="480"/>
      <c r="E85" s="481"/>
    </row>
    <row r="86" spans="1:5" ht="11.25" customHeight="1">
      <c r="A86" s="477" t="s">
        <v>265</v>
      </c>
      <c r="B86" s="501" t="s">
        <v>266</v>
      </c>
      <c r="C86" s="479" t="s">
        <v>1110</v>
      </c>
      <c r="D86" s="482">
        <f>D87</f>
        <v>117679</v>
      </c>
      <c r="E86" s="483">
        <f>E87</f>
        <v>0</v>
      </c>
    </row>
    <row r="87" spans="1:5" ht="11.25" customHeight="1">
      <c r="A87" s="477" t="s">
        <v>267</v>
      </c>
      <c r="B87" s="501">
        <v>691</v>
      </c>
      <c r="C87" s="479" t="s">
        <v>1113</v>
      </c>
      <c r="D87" s="480">
        <v>117679</v>
      </c>
      <c r="E87" s="481"/>
    </row>
    <row r="88" spans="1:5" ht="21.75" customHeight="1">
      <c r="A88" s="477" t="s">
        <v>268</v>
      </c>
      <c r="B88" s="502" t="s">
        <v>269</v>
      </c>
      <c r="C88" s="479" t="s">
        <v>1116</v>
      </c>
      <c r="D88" s="482">
        <f>D52+D56+D61+D66+D74+D82+D86</f>
        <v>184076</v>
      </c>
      <c r="E88" s="483">
        <f>E52+E56+E61+E66+E74+E82+E86</f>
        <v>20095</v>
      </c>
    </row>
    <row r="89" spans="1:5" ht="11.25" customHeight="1">
      <c r="A89" s="477" t="s">
        <v>270</v>
      </c>
      <c r="B89" s="501">
        <v>899</v>
      </c>
      <c r="C89" s="479" t="s">
        <v>271</v>
      </c>
      <c r="D89" s="480">
        <v>1724</v>
      </c>
      <c r="E89" s="481">
        <v>30</v>
      </c>
    </row>
    <row r="90" spans="1:5" ht="11.25" customHeight="1">
      <c r="A90" s="477" t="s">
        <v>272</v>
      </c>
      <c r="B90" s="501">
        <v>692</v>
      </c>
      <c r="C90" s="479" t="s">
        <v>273</v>
      </c>
      <c r="D90" s="480">
        <v>4260</v>
      </c>
      <c r="E90" s="481"/>
    </row>
    <row r="91" spans="1:5" ht="21.75" customHeight="1">
      <c r="A91" s="477" t="s">
        <v>274</v>
      </c>
      <c r="B91" s="502" t="s">
        <v>275</v>
      </c>
      <c r="C91" s="479" t="s">
        <v>276</v>
      </c>
      <c r="D91" s="503">
        <f>SUM(D88:D90)</f>
        <v>190060</v>
      </c>
      <c r="E91" s="504">
        <f>SUM(E88:E90)</f>
        <v>20125</v>
      </c>
    </row>
    <row r="92" spans="1:5" ht="10.5">
      <c r="A92" s="505" t="s">
        <v>277</v>
      </c>
      <c r="B92" s="501" t="s">
        <v>278</v>
      </c>
      <c r="C92" s="479" t="s">
        <v>1119</v>
      </c>
      <c r="D92" s="482">
        <f>D91-D50</f>
        <v>-2561</v>
      </c>
      <c r="E92" s="483">
        <f>E91-E50</f>
        <v>626</v>
      </c>
    </row>
    <row r="93" spans="1:5" ht="11.25" customHeight="1">
      <c r="A93" s="477" t="s">
        <v>279</v>
      </c>
      <c r="B93" s="501">
        <v>591</v>
      </c>
      <c r="C93" s="479" t="s">
        <v>1122</v>
      </c>
      <c r="D93" s="480"/>
      <c r="E93" s="481"/>
    </row>
    <row r="94" spans="1:5" ht="15" customHeight="1" thickBot="1">
      <c r="A94" s="506" t="s">
        <v>280</v>
      </c>
      <c r="B94" s="507" t="s">
        <v>281</v>
      </c>
      <c r="C94" s="494" t="s">
        <v>2</v>
      </c>
      <c r="D94" s="495">
        <f>D92-D93</f>
        <v>-2561</v>
      </c>
      <c r="E94" s="496">
        <f>E92-E93</f>
        <v>626</v>
      </c>
    </row>
    <row r="95" spans="1:5" ht="15" customHeight="1" thickBot="1">
      <c r="A95" s="508"/>
      <c r="B95" s="509"/>
      <c r="C95" s="509"/>
      <c r="D95" s="510" t="s">
        <v>500</v>
      </c>
      <c r="E95" s="511"/>
    </row>
    <row r="96" spans="1:5" ht="15" customHeight="1">
      <c r="A96" s="512" t="s">
        <v>282</v>
      </c>
      <c r="B96" s="513" t="s">
        <v>283</v>
      </c>
      <c r="C96" s="474" t="s">
        <v>5</v>
      </c>
      <c r="D96" s="476">
        <f>D92+E92</f>
        <v>-1935</v>
      </c>
      <c r="E96" s="514"/>
    </row>
    <row r="97" spans="1:5" ht="15" customHeight="1" thickBot="1">
      <c r="A97" s="506" t="s">
        <v>284</v>
      </c>
      <c r="B97" s="515" t="s">
        <v>285</v>
      </c>
      <c r="C97" s="494" t="s">
        <v>8</v>
      </c>
      <c r="D97" s="496">
        <f>D94+E94</f>
        <v>-1935</v>
      </c>
      <c r="E97" s="514"/>
    </row>
    <row r="98" spans="1:5" ht="12.75" customHeight="1">
      <c r="A98" s="516"/>
      <c r="B98" s="462"/>
      <c r="C98" s="462"/>
      <c r="D98" s="461"/>
      <c r="E98" s="461"/>
    </row>
    <row r="99" spans="1:5" ht="12.75" customHeight="1">
      <c r="A99" s="205"/>
      <c r="B99" s="467"/>
      <c r="C99" s="467"/>
      <c r="D99" s="461"/>
      <c r="E99" s="461"/>
    </row>
    <row r="100" spans="1:5" ht="10.5">
      <c r="A100" s="463" t="s">
        <v>163</v>
      </c>
      <c r="B100" s="467"/>
      <c r="C100" s="467"/>
      <c r="D100" s="461"/>
      <c r="E100" s="461"/>
    </row>
    <row r="101" spans="1:3" ht="10.5">
      <c r="A101" s="463" t="s">
        <v>164</v>
      </c>
      <c r="B101" s="467"/>
      <c r="C101" s="467"/>
    </row>
  </sheetData>
  <sheetProtection sheet="1" objects="1" scenarios="1"/>
  <mergeCells count="2">
    <mergeCell ref="C1:D1"/>
    <mergeCell ref="A4:E4"/>
  </mergeCells>
  <printOptions/>
  <pageMargins left="0.75" right="0.53" top="1" bottom="1" header="0.4921259845" footer="0.4921259845"/>
  <pageSetup horizontalDpi="600" verticalDpi="600" orientation="portrait" paperSize="9" r:id="rId3"/>
  <rowBreaks count="1" manualBreakCount="1">
    <brk id="50" max="255" man="1"/>
  </rowBreaks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42"/>
  </sheetPr>
  <dimension ref="A1:F31"/>
  <sheetViews>
    <sheetView workbookViewId="0" topLeftCell="A1">
      <selection activeCell="I12" sqref="I12"/>
    </sheetView>
  </sheetViews>
  <sheetFormatPr defaultColWidth="9.33203125" defaultRowHeight="10.5"/>
  <cols>
    <col min="1" max="1" width="3.33203125" style="704" customWidth="1"/>
    <col min="2" max="2" width="14" style="704" customWidth="1"/>
    <col min="3" max="6" width="16.5" style="704" customWidth="1"/>
    <col min="7" max="16384" width="9.33203125" style="704" customWidth="1"/>
  </cols>
  <sheetData>
    <row r="1" ht="10.5">
      <c r="A1" s="206" t="s">
        <v>467</v>
      </c>
    </row>
    <row r="3" ht="10.5">
      <c r="A3" s="206" t="s">
        <v>474</v>
      </c>
    </row>
    <row r="5" ht="10.5">
      <c r="F5" s="184" t="s">
        <v>473</v>
      </c>
    </row>
    <row r="6" spans="1:6" ht="25.5" customHeight="1">
      <c r="A6" s="981" t="s">
        <v>477</v>
      </c>
      <c r="B6" s="982"/>
      <c r="C6" s="705" t="s">
        <v>386</v>
      </c>
      <c r="D6" s="705" t="s">
        <v>470</v>
      </c>
      <c r="E6" s="705" t="s">
        <v>471</v>
      </c>
      <c r="F6" s="705" t="s">
        <v>472</v>
      </c>
    </row>
    <row r="7" spans="2:6" ht="13.5" customHeight="1">
      <c r="B7" s="706" t="s">
        <v>386</v>
      </c>
      <c r="C7" s="703">
        <f>SUM(D7:F7)</f>
        <v>2182431</v>
      </c>
      <c r="D7" s="703">
        <f>D8</f>
        <v>1195065</v>
      </c>
      <c r="E7" s="703">
        <f>E8</f>
        <v>540998</v>
      </c>
      <c r="F7" s="703">
        <f>F8+F9</f>
        <v>446368</v>
      </c>
    </row>
    <row r="8" spans="1:6" ht="13.5" customHeight="1">
      <c r="A8" s="979" t="s">
        <v>391</v>
      </c>
      <c r="B8" s="707" t="s">
        <v>468</v>
      </c>
      <c r="C8" s="703">
        <f>SUM(D8:F8)</f>
        <v>2182431</v>
      </c>
      <c r="D8" s="701">
        <v>1195065</v>
      </c>
      <c r="E8" s="701">
        <v>540998</v>
      </c>
      <c r="F8" s="701">
        <v>446368</v>
      </c>
    </row>
    <row r="9" spans="1:6" ht="13.5" customHeight="1">
      <c r="A9" s="980"/>
      <c r="B9" s="708" t="s">
        <v>469</v>
      </c>
      <c r="C9" s="709">
        <f>F9</f>
        <v>0</v>
      </c>
      <c r="D9" s="710"/>
      <c r="E9" s="710"/>
      <c r="F9" s="702"/>
    </row>
    <row r="10" spans="1:6" ht="13.5" customHeight="1">
      <c r="A10" s="969" t="s">
        <v>475</v>
      </c>
      <c r="B10" s="970"/>
      <c r="C10" s="971"/>
      <c r="D10" s="971"/>
      <c r="E10" s="971"/>
      <c r="F10" s="972"/>
    </row>
    <row r="11" spans="1:6" ht="13.5" customHeight="1">
      <c r="A11" s="969"/>
      <c r="B11" s="973"/>
      <c r="C11" s="974"/>
      <c r="D11" s="974"/>
      <c r="E11" s="974"/>
      <c r="F11" s="975"/>
    </row>
    <row r="12" spans="1:6" ht="13.5" customHeight="1">
      <c r="A12" s="969"/>
      <c r="B12" s="973"/>
      <c r="C12" s="974"/>
      <c r="D12" s="974"/>
      <c r="E12" s="974"/>
      <c r="F12" s="975"/>
    </row>
    <row r="13" spans="1:6" ht="13.5" customHeight="1">
      <c r="A13" s="969"/>
      <c r="B13" s="973"/>
      <c r="C13" s="974"/>
      <c r="D13" s="974"/>
      <c r="E13" s="974"/>
      <c r="F13" s="975"/>
    </row>
    <row r="14" spans="1:6" ht="13.5" customHeight="1">
      <c r="A14" s="969"/>
      <c r="B14" s="973"/>
      <c r="C14" s="974"/>
      <c r="D14" s="974"/>
      <c r="E14" s="974"/>
      <c r="F14" s="975"/>
    </row>
    <row r="15" spans="1:6" ht="13.5" customHeight="1">
      <c r="A15" s="969"/>
      <c r="B15" s="973"/>
      <c r="C15" s="974"/>
      <c r="D15" s="974"/>
      <c r="E15" s="974"/>
      <c r="F15" s="975"/>
    </row>
    <row r="16" spans="1:6" ht="13.5" customHeight="1">
      <c r="A16" s="969"/>
      <c r="B16" s="976"/>
      <c r="C16" s="977"/>
      <c r="D16" s="977"/>
      <c r="E16" s="977"/>
      <c r="F16" s="978"/>
    </row>
    <row r="18" spans="1:6" ht="25.5" customHeight="1">
      <c r="A18" s="981" t="s">
        <v>478</v>
      </c>
      <c r="B18" s="982"/>
      <c r="C18" s="705" t="s">
        <v>386</v>
      </c>
      <c r="D18" s="705" t="s">
        <v>470</v>
      </c>
      <c r="E18" s="705" t="s">
        <v>471</v>
      </c>
      <c r="F18" s="705" t="s">
        <v>472</v>
      </c>
    </row>
    <row r="19" spans="2:6" ht="13.5" customHeight="1">
      <c r="B19" s="706" t="s">
        <v>386</v>
      </c>
      <c r="C19" s="703">
        <f>SUM(D19:F19)</f>
        <v>5194027</v>
      </c>
      <c r="D19" s="703">
        <f>D20</f>
        <v>4485329</v>
      </c>
      <c r="E19" s="703">
        <f>E20</f>
        <v>708698</v>
      </c>
      <c r="F19" s="703">
        <f>F20+F21</f>
        <v>0</v>
      </c>
    </row>
    <row r="20" spans="1:6" ht="13.5" customHeight="1">
      <c r="A20" s="979" t="s">
        <v>391</v>
      </c>
      <c r="B20" s="707" t="s">
        <v>468</v>
      </c>
      <c r="C20" s="703">
        <f>SUM(D20:F20)</f>
        <v>5194027</v>
      </c>
      <c r="D20" s="701">
        <v>4485329</v>
      </c>
      <c r="E20" s="701">
        <v>708698</v>
      </c>
      <c r="F20" s="701">
        <v>0</v>
      </c>
    </row>
    <row r="21" spans="1:6" ht="13.5" customHeight="1">
      <c r="A21" s="980"/>
      <c r="B21" s="708" t="s">
        <v>469</v>
      </c>
      <c r="C21" s="709">
        <f>F21</f>
        <v>0</v>
      </c>
      <c r="D21" s="710"/>
      <c r="E21" s="710"/>
      <c r="F21" s="702"/>
    </row>
    <row r="22" spans="1:6" ht="13.5" customHeight="1">
      <c r="A22" s="969" t="s">
        <v>475</v>
      </c>
      <c r="B22" s="970"/>
      <c r="C22" s="971"/>
      <c r="D22" s="971"/>
      <c r="E22" s="971"/>
      <c r="F22" s="972"/>
    </row>
    <row r="23" spans="1:6" ht="13.5" customHeight="1">
      <c r="A23" s="969"/>
      <c r="B23" s="973"/>
      <c r="C23" s="974"/>
      <c r="D23" s="974"/>
      <c r="E23" s="974"/>
      <c r="F23" s="975"/>
    </row>
    <row r="24" spans="1:6" ht="13.5" customHeight="1">
      <c r="A24" s="969"/>
      <c r="B24" s="973"/>
      <c r="C24" s="974"/>
      <c r="D24" s="974"/>
      <c r="E24" s="974"/>
      <c r="F24" s="975"/>
    </row>
    <row r="25" spans="1:6" ht="13.5" customHeight="1">
      <c r="A25" s="969"/>
      <c r="B25" s="973"/>
      <c r="C25" s="974"/>
      <c r="D25" s="974"/>
      <c r="E25" s="974"/>
      <c r="F25" s="975"/>
    </row>
    <row r="26" spans="1:6" ht="13.5" customHeight="1">
      <c r="A26" s="969"/>
      <c r="B26" s="973"/>
      <c r="C26" s="974"/>
      <c r="D26" s="974"/>
      <c r="E26" s="974"/>
      <c r="F26" s="975"/>
    </row>
    <row r="27" spans="1:6" ht="13.5" customHeight="1">
      <c r="A27" s="969"/>
      <c r="B27" s="973"/>
      <c r="C27" s="974"/>
      <c r="D27" s="974"/>
      <c r="E27" s="974"/>
      <c r="F27" s="975"/>
    </row>
    <row r="28" spans="1:6" ht="13.5" customHeight="1">
      <c r="A28" s="969"/>
      <c r="B28" s="976"/>
      <c r="C28" s="977"/>
      <c r="D28" s="977"/>
      <c r="E28" s="977"/>
      <c r="F28" s="978"/>
    </row>
    <row r="30" ht="10.5">
      <c r="A30" s="704" t="s">
        <v>476</v>
      </c>
    </row>
    <row r="31" ht="10.5">
      <c r="A31" s="704" t="s">
        <v>479</v>
      </c>
    </row>
  </sheetData>
  <sheetProtection sheet="1" objects="1" scenarios="1"/>
  <mergeCells count="8">
    <mergeCell ref="A22:A28"/>
    <mergeCell ref="B22:F28"/>
    <mergeCell ref="A8:A9"/>
    <mergeCell ref="A6:B6"/>
    <mergeCell ref="A18:B18"/>
    <mergeCell ref="A20:A21"/>
    <mergeCell ref="A10:A16"/>
    <mergeCell ref="B10:F16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E101"/>
  <sheetViews>
    <sheetView workbookViewId="0" topLeftCell="A1">
      <selection activeCell="E55" sqref="E55"/>
    </sheetView>
  </sheetViews>
  <sheetFormatPr defaultColWidth="9.33203125" defaultRowHeight="10.5"/>
  <cols>
    <col min="1" max="1" width="56.83203125" style="517" customWidth="1"/>
    <col min="2" max="2" width="14.33203125" style="518" customWidth="1"/>
    <col min="3" max="3" width="9.83203125" style="518" customWidth="1"/>
    <col min="4" max="5" width="15.5" style="205" customWidth="1"/>
    <col min="6" max="16384" width="9.33203125" style="205" customWidth="1"/>
  </cols>
  <sheetData>
    <row r="1" spans="1:5" ht="12.75" customHeight="1">
      <c r="A1" s="415" t="s">
        <v>726</v>
      </c>
      <c r="B1" s="416"/>
      <c r="C1" s="746"/>
      <c r="D1" s="747"/>
      <c r="E1" s="418"/>
    </row>
    <row r="2" spans="1:5" ht="12.75" customHeight="1">
      <c r="A2" s="419"/>
      <c r="B2" s="420"/>
      <c r="C2" s="420"/>
      <c r="D2" s="418"/>
      <c r="E2" s="418"/>
    </row>
    <row r="3" spans="1:5" ht="12.75" customHeight="1">
      <c r="A3" s="421" t="s">
        <v>727</v>
      </c>
      <c r="B3" s="420"/>
      <c r="C3" s="420"/>
      <c r="D3" s="418"/>
      <c r="E3" s="418"/>
    </row>
    <row r="4" spans="1:5" ht="12.75" customHeight="1" thickBot="1">
      <c r="A4" s="748" t="s">
        <v>286</v>
      </c>
      <c r="B4" s="748"/>
      <c r="C4" s="748"/>
      <c r="D4" s="748"/>
      <c r="E4" s="748"/>
    </row>
    <row r="5" spans="1:5" ht="28.5" customHeight="1" thickBot="1">
      <c r="A5" s="422" t="s">
        <v>152</v>
      </c>
      <c r="B5" s="422" t="s">
        <v>287</v>
      </c>
      <c r="C5" s="422" t="s">
        <v>154</v>
      </c>
      <c r="D5" s="423" t="s">
        <v>165</v>
      </c>
      <c r="E5" s="423" t="s">
        <v>166</v>
      </c>
    </row>
    <row r="6" spans="1:5" s="242" customFormat="1" ht="15" customHeight="1" thickBot="1">
      <c r="A6" s="468" t="s">
        <v>167</v>
      </c>
      <c r="B6" s="469"/>
      <c r="C6" s="470"/>
      <c r="D6" s="471"/>
      <c r="E6" s="471"/>
    </row>
    <row r="7" spans="1:5" s="436" customFormat="1" ht="11.25" customHeight="1">
      <c r="A7" s="472" t="s">
        <v>168</v>
      </c>
      <c r="B7" s="473" t="s">
        <v>169</v>
      </c>
      <c r="C7" s="474" t="s">
        <v>854</v>
      </c>
      <c r="D7" s="475">
        <f>SUM(D8:D11)</f>
        <v>484</v>
      </c>
      <c r="E7" s="476">
        <f>SUM(E8:E11)</f>
        <v>5</v>
      </c>
    </row>
    <row r="8" spans="1:5" ht="11.25" customHeight="1">
      <c r="A8" s="477" t="s">
        <v>170</v>
      </c>
      <c r="B8" s="478">
        <v>501</v>
      </c>
      <c r="C8" s="479" t="s">
        <v>857</v>
      </c>
      <c r="D8" s="480">
        <v>484</v>
      </c>
      <c r="E8" s="481">
        <v>5</v>
      </c>
    </row>
    <row r="9" spans="1:5" ht="11.25" customHeight="1">
      <c r="A9" s="477" t="s">
        <v>171</v>
      </c>
      <c r="B9" s="478">
        <v>502</v>
      </c>
      <c r="C9" s="479" t="s">
        <v>860</v>
      </c>
      <c r="D9" s="480"/>
      <c r="E9" s="481"/>
    </row>
    <row r="10" spans="1:5" ht="11.25" customHeight="1">
      <c r="A10" s="477" t="s">
        <v>172</v>
      </c>
      <c r="B10" s="478">
        <v>503</v>
      </c>
      <c r="C10" s="479" t="s">
        <v>863</v>
      </c>
      <c r="D10" s="480"/>
      <c r="E10" s="481"/>
    </row>
    <row r="11" spans="1:5" ht="11.25" customHeight="1">
      <c r="A11" s="477" t="s">
        <v>173</v>
      </c>
      <c r="B11" s="478">
        <v>504</v>
      </c>
      <c r="C11" s="479" t="s">
        <v>866</v>
      </c>
      <c r="D11" s="480"/>
      <c r="E11" s="481"/>
    </row>
    <row r="12" spans="1:5" ht="11.25" customHeight="1">
      <c r="A12" s="477" t="s">
        <v>174</v>
      </c>
      <c r="B12" s="478" t="s">
        <v>175</v>
      </c>
      <c r="C12" s="479" t="s">
        <v>869</v>
      </c>
      <c r="D12" s="482">
        <f>SUM(D13:D16)</f>
        <v>170</v>
      </c>
      <c r="E12" s="483">
        <f>SUM(E13:E16)</f>
        <v>409</v>
      </c>
    </row>
    <row r="13" spans="1:5" ht="11.25" customHeight="1">
      <c r="A13" s="477" t="s">
        <v>176</v>
      </c>
      <c r="B13" s="478">
        <v>511</v>
      </c>
      <c r="C13" s="479" t="s">
        <v>872</v>
      </c>
      <c r="D13" s="480">
        <v>87</v>
      </c>
      <c r="E13" s="481">
        <v>3</v>
      </c>
    </row>
    <row r="14" spans="1:5" ht="11.25" customHeight="1">
      <c r="A14" s="477" t="s">
        <v>177</v>
      </c>
      <c r="B14" s="478">
        <v>512</v>
      </c>
      <c r="C14" s="479" t="s">
        <v>896</v>
      </c>
      <c r="D14" s="480"/>
      <c r="E14" s="481"/>
    </row>
    <row r="15" spans="1:5" ht="11.25" customHeight="1">
      <c r="A15" s="477" t="s">
        <v>178</v>
      </c>
      <c r="B15" s="478">
        <v>513</v>
      </c>
      <c r="C15" s="479" t="s">
        <v>899</v>
      </c>
      <c r="D15" s="480"/>
      <c r="E15" s="481"/>
    </row>
    <row r="16" spans="1:5" ht="11.25" customHeight="1">
      <c r="A16" s="477" t="s">
        <v>179</v>
      </c>
      <c r="B16" s="478">
        <v>518</v>
      </c>
      <c r="C16" s="479" t="s">
        <v>902</v>
      </c>
      <c r="D16" s="480">
        <v>83</v>
      </c>
      <c r="E16" s="481">
        <v>406</v>
      </c>
    </row>
    <row r="17" spans="1:5" ht="11.25" customHeight="1">
      <c r="A17" s="477" t="s">
        <v>180</v>
      </c>
      <c r="B17" s="478" t="s">
        <v>181</v>
      </c>
      <c r="C17" s="479" t="s">
        <v>905</v>
      </c>
      <c r="D17" s="482">
        <f>SUM(D18:D22)</f>
        <v>459</v>
      </c>
      <c r="E17" s="483">
        <f>SUM(E18:E22)</f>
        <v>164</v>
      </c>
    </row>
    <row r="18" spans="1:5" ht="11.25" customHeight="1">
      <c r="A18" s="477" t="s">
        <v>182</v>
      </c>
      <c r="B18" s="478">
        <v>521</v>
      </c>
      <c r="C18" s="479" t="s">
        <v>908</v>
      </c>
      <c r="D18" s="480">
        <v>336</v>
      </c>
      <c r="E18" s="481">
        <v>122</v>
      </c>
    </row>
    <row r="19" spans="1:5" ht="11.25" customHeight="1">
      <c r="A19" s="477" t="s">
        <v>183</v>
      </c>
      <c r="B19" s="478">
        <v>524</v>
      </c>
      <c r="C19" s="479" t="s">
        <v>911</v>
      </c>
      <c r="D19" s="480">
        <v>116</v>
      </c>
      <c r="E19" s="481">
        <v>42</v>
      </c>
    </row>
    <row r="20" spans="1:5" ht="11.25" customHeight="1">
      <c r="A20" s="477" t="s">
        <v>184</v>
      </c>
      <c r="B20" s="478">
        <v>525</v>
      </c>
      <c r="C20" s="479" t="s">
        <v>914</v>
      </c>
      <c r="D20" s="480"/>
      <c r="E20" s="481"/>
    </row>
    <row r="21" spans="1:5" ht="11.25" customHeight="1">
      <c r="A21" s="477" t="s">
        <v>185</v>
      </c>
      <c r="B21" s="478">
        <v>527</v>
      </c>
      <c r="C21" s="479" t="s">
        <v>917</v>
      </c>
      <c r="D21" s="480"/>
      <c r="E21" s="481"/>
    </row>
    <row r="22" spans="1:5" ht="11.25" customHeight="1">
      <c r="A22" s="477" t="s">
        <v>186</v>
      </c>
      <c r="B22" s="478">
        <v>528</v>
      </c>
      <c r="C22" s="479" t="s">
        <v>920</v>
      </c>
      <c r="D22" s="480">
        <v>7</v>
      </c>
      <c r="E22" s="481"/>
    </row>
    <row r="23" spans="1:5" ht="11.25" customHeight="1">
      <c r="A23" s="477" t="s">
        <v>187</v>
      </c>
      <c r="B23" s="478" t="s">
        <v>188</v>
      </c>
      <c r="C23" s="479" t="s">
        <v>923</v>
      </c>
      <c r="D23" s="482">
        <f>SUM(D24:D26)</f>
        <v>0</v>
      </c>
      <c r="E23" s="483">
        <f>SUM(E24:E26)</f>
        <v>0</v>
      </c>
    </row>
    <row r="24" spans="1:5" ht="11.25" customHeight="1">
      <c r="A24" s="477" t="s">
        <v>189</v>
      </c>
      <c r="B24" s="478">
        <v>531</v>
      </c>
      <c r="C24" s="479" t="s">
        <v>926</v>
      </c>
      <c r="D24" s="480"/>
      <c r="E24" s="481"/>
    </row>
    <row r="25" spans="1:5" ht="11.25" customHeight="1">
      <c r="A25" s="477" t="s">
        <v>190</v>
      </c>
      <c r="B25" s="478">
        <v>532</v>
      </c>
      <c r="C25" s="479" t="s">
        <v>929</v>
      </c>
      <c r="D25" s="480"/>
      <c r="E25" s="481"/>
    </row>
    <row r="26" spans="1:5" ht="11.25" customHeight="1">
      <c r="A26" s="477" t="s">
        <v>191</v>
      </c>
      <c r="B26" s="478">
        <v>538</v>
      </c>
      <c r="C26" s="479" t="s">
        <v>932</v>
      </c>
      <c r="D26" s="480"/>
      <c r="E26" s="481"/>
    </row>
    <row r="27" spans="1:5" ht="11.25" customHeight="1">
      <c r="A27" s="477" t="s">
        <v>192</v>
      </c>
      <c r="B27" s="478" t="s">
        <v>193</v>
      </c>
      <c r="C27" s="479" t="s">
        <v>942</v>
      </c>
      <c r="D27" s="482">
        <f>SUM(D28:D35)</f>
        <v>6</v>
      </c>
      <c r="E27" s="483">
        <f>SUM(E28:E35)</f>
        <v>1126</v>
      </c>
    </row>
    <row r="28" spans="1:5" ht="11.25" customHeight="1">
      <c r="A28" s="477" t="s">
        <v>194</v>
      </c>
      <c r="B28" s="478">
        <v>541</v>
      </c>
      <c r="C28" s="479" t="s">
        <v>945</v>
      </c>
      <c r="D28" s="480"/>
      <c r="E28" s="481"/>
    </row>
    <row r="29" spans="1:5" ht="11.25" customHeight="1">
      <c r="A29" s="477" t="s">
        <v>195</v>
      </c>
      <c r="B29" s="478">
        <v>542</v>
      </c>
      <c r="C29" s="479" t="s">
        <v>948</v>
      </c>
      <c r="D29" s="480"/>
      <c r="E29" s="481"/>
    </row>
    <row r="30" spans="1:5" ht="11.25" customHeight="1">
      <c r="A30" s="477" t="s">
        <v>196</v>
      </c>
      <c r="B30" s="478">
        <v>543</v>
      </c>
      <c r="C30" s="479" t="s">
        <v>951</v>
      </c>
      <c r="D30" s="480"/>
      <c r="E30" s="481"/>
    </row>
    <row r="31" spans="1:5" ht="11.25" customHeight="1">
      <c r="A31" s="477" t="s">
        <v>197</v>
      </c>
      <c r="B31" s="478">
        <v>544</v>
      </c>
      <c r="C31" s="479" t="s">
        <v>954</v>
      </c>
      <c r="D31" s="480"/>
      <c r="E31" s="481"/>
    </row>
    <row r="32" spans="1:5" ht="11.25" customHeight="1">
      <c r="A32" s="477" t="s">
        <v>198</v>
      </c>
      <c r="B32" s="478">
        <v>545</v>
      </c>
      <c r="C32" s="479" t="s">
        <v>957</v>
      </c>
      <c r="D32" s="480"/>
      <c r="E32" s="481"/>
    </row>
    <row r="33" spans="1:5" ht="11.25" customHeight="1">
      <c r="A33" s="477" t="s">
        <v>199</v>
      </c>
      <c r="B33" s="478">
        <v>546</v>
      </c>
      <c r="C33" s="479" t="s">
        <v>960</v>
      </c>
      <c r="D33" s="480"/>
      <c r="E33" s="481"/>
    </row>
    <row r="34" spans="1:5" ht="11.25" customHeight="1">
      <c r="A34" s="477" t="s">
        <v>200</v>
      </c>
      <c r="B34" s="478">
        <v>548</v>
      </c>
      <c r="C34" s="479" t="s">
        <v>962</v>
      </c>
      <c r="D34" s="480"/>
      <c r="E34" s="481"/>
    </row>
    <row r="35" spans="1:5" ht="11.25" customHeight="1">
      <c r="A35" s="477" t="s">
        <v>201</v>
      </c>
      <c r="B35" s="478">
        <v>549</v>
      </c>
      <c r="C35" s="479" t="s">
        <v>965</v>
      </c>
      <c r="D35" s="480">
        <v>6</v>
      </c>
      <c r="E35" s="481">
        <v>1126</v>
      </c>
    </row>
    <row r="36" spans="1:5" ht="11.25" customHeight="1">
      <c r="A36" s="477" t="s">
        <v>202</v>
      </c>
      <c r="B36" s="478" t="s">
        <v>203</v>
      </c>
      <c r="C36" s="479" t="s">
        <v>968</v>
      </c>
      <c r="D36" s="482">
        <f>SUM(D37:D42)</f>
        <v>0</v>
      </c>
      <c r="E36" s="483">
        <f>SUM(E37:E42)</f>
        <v>0</v>
      </c>
    </row>
    <row r="37" spans="1:5" ht="11.25" customHeight="1">
      <c r="A37" s="477" t="s">
        <v>204</v>
      </c>
      <c r="B37" s="478">
        <v>551</v>
      </c>
      <c r="C37" s="479" t="s">
        <v>971</v>
      </c>
      <c r="D37" s="480"/>
      <c r="E37" s="481"/>
    </row>
    <row r="38" spans="1:5" ht="11.25" customHeight="1">
      <c r="A38" s="477" t="s">
        <v>205</v>
      </c>
      <c r="B38" s="478">
        <v>552</v>
      </c>
      <c r="C38" s="479" t="s">
        <v>974</v>
      </c>
      <c r="D38" s="480"/>
      <c r="E38" s="481"/>
    </row>
    <row r="39" spans="1:5" ht="11.25" customHeight="1">
      <c r="A39" s="477" t="s">
        <v>206</v>
      </c>
      <c r="B39" s="478">
        <v>553</v>
      </c>
      <c r="C39" s="479" t="s">
        <v>980</v>
      </c>
      <c r="D39" s="480"/>
      <c r="E39" s="481"/>
    </row>
    <row r="40" spans="1:5" ht="11.25" customHeight="1">
      <c r="A40" s="477" t="s">
        <v>207</v>
      </c>
      <c r="B40" s="478">
        <v>554</v>
      </c>
      <c r="C40" s="479" t="s">
        <v>983</v>
      </c>
      <c r="D40" s="480"/>
      <c r="E40" s="481"/>
    </row>
    <row r="41" spans="1:5" ht="11.25" customHeight="1">
      <c r="A41" s="477" t="s">
        <v>208</v>
      </c>
      <c r="B41" s="478">
        <v>556</v>
      </c>
      <c r="C41" s="479" t="s">
        <v>986</v>
      </c>
      <c r="D41" s="480"/>
      <c r="E41" s="481"/>
    </row>
    <row r="42" spans="1:5" ht="11.25" customHeight="1">
      <c r="A42" s="477" t="s">
        <v>209</v>
      </c>
      <c r="B42" s="478">
        <v>559</v>
      </c>
      <c r="C42" s="479" t="s">
        <v>989</v>
      </c>
      <c r="D42" s="480"/>
      <c r="E42" s="481"/>
    </row>
    <row r="43" spans="1:5" ht="11.25" customHeight="1">
      <c r="A43" s="477" t="s">
        <v>210</v>
      </c>
      <c r="B43" s="478" t="s">
        <v>211</v>
      </c>
      <c r="C43" s="479" t="s">
        <v>992</v>
      </c>
      <c r="D43" s="482">
        <f>SUM(D44:D45)</f>
        <v>0</v>
      </c>
      <c r="E43" s="483">
        <f>SUM(E44:E45)</f>
        <v>0</v>
      </c>
    </row>
    <row r="44" spans="1:5" ht="11.25" customHeight="1">
      <c r="A44" s="477" t="s">
        <v>212</v>
      </c>
      <c r="B44" s="478">
        <v>581</v>
      </c>
      <c r="C44" s="479" t="s">
        <v>995</v>
      </c>
      <c r="D44" s="480"/>
      <c r="E44" s="481"/>
    </row>
    <row r="45" spans="1:5" ht="11.25" customHeight="1">
      <c r="A45" s="477" t="s">
        <v>213</v>
      </c>
      <c r="B45" s="478">
        <v>582</v>
      </c>
      <c r="C45" s="479" t="s">
        <v>998</v>
      </c>
      <c r="D45" s="484"/>
      <c r="E45" s="485"/>
    </row>
    <row r="46" spans="1:5" ht="11.25" customHeight="1">
      <c r="A46" s="477" t="s">
        <v>214</v>
      </c>
      <c r="B46" s="478" t="s">
        <v>215</v>
      </c>
      <c r="C46" s="486" t="s">
        <v>1001</v>
      </c>
      <c r="D46" s="482">
        <f>D47</f>
        <v>0</v>
      </c>
      <c r="E46" s="483">
        <f>E47</f>
        <v>0</v>
      </c>
    </row>
    <row r="47" spans="1:5" ht="11.25" customHeight="1">
      <c r="A47" s="477" t="s">
        <v>216</v>
      </c>
      <c r="B47" s="478">
        <v>595</v>
      </c>
      <c r="C47" s="479" t="s">
        <v>1004</v>
      </c>
      <c r="D47" s="487"/>
      <c r="E47" s="488"/>
    </row>
    <row r="48" spans="1:5" ht="21">
      <c r="A48" s="477" t="s">
        <v>217</v>
      </c>
      <c r="B48" s="489" t="s">
        <v>218</v>
      </c>
      <c r="C48" s="479" t="s">
        <v>1007</v>
      </c>
      <c r="D48" s="490">
        <f>D7+D12+D17+D23+D27+D36+D43+D46</f>
        <v>1119</v>
      </c>
      <c r="E48" s="491">
        <f>E7+E12+E17+E23+E27+E36+E43+E46</f>
        <v>1704</v>
      </c>
    </row>
    <row r="49" spans="1:5" ht="11.25" customHeight="1">
      <c r="A49" s="477" t="s">
        <v>219</v>
      </c>
      <c r="B49" s="478">
        <v>799</v>
      </c>
      <c r="C49" s="479" t="s">
        <v>220</v>
      </c>
      <c r="D49" s="480"/>
      <c r="E49" s="481"/>
    </row>
    <row r="50" spans="1:5" ht="21.75" customHeight="1" thickBot="1">
      <c r="A50" s="492" t="s">
        <v>221</v>
      </c>
      <c r="B50" s="493" t="s">
        <v>222</v>
      </c>
      <c r="C50" s="494" t="s">
        <v>223</v>
      </c>
      <c r="D50" s="495">
        <f>D48+D49</f>
        <v>1119</v>
      </c>
      <c r="E50" s="496">
        <f>E48+E49</f>
        <v>1704</v>
      </c>
    </row>
    <row r="51" spans="1:5" ht="15" customHeight="1">
      <c r="A51" s="497" t="s">
        <v>224</v>
      </c>
      <c r="B51" s="498"/>
      <c r="C51" s="474" t="s">
        <v>13</v>
      </c>
      <c r="D51" s="499"/>
      <c r="E51" s="500"/>
    </row>
    <row r="52" spans="1:5" ht="11.25" customHeight="1">
      <c r="A52" s="477" t="s">
        <v>225</v>
      </c>
      <c r="B52" s="501" t="s">
        <v>226</v>
      </c>
      <c r="C52" s="479" t="s">
        <v>1010</v>
      </c>
      <c r="D52" s="482">
        <f>SUM(D53:D55)</f>
        <v>4390</v>
      </c>
      <c r="E52" s="483">
        <f>SUM(E53:E55)</f>
        <v>1887</v>
      </c>
    </row>
    <row r="53" spans="1:5" ht="11.25" customHeight="1">
      <c r="A53" s="477" t="s">
        <v>227</v>
      </c>
      <c r="B53" s="501">
        <v>601</v>
      </c>
      <c r="C53" s="479" t="s">
        <v>1013</v>
      </c>
      <c r="D53" s="480"/>
      <c r="E53" s="481"/>
    </row>
    <row r="54" spans="1:5" ht="11.25" customHeight="1">
      <c r="A54" s="477" t="s">
        <v>228</v>
      </c>
      <c r="B54" s="501">
        <v>602</v>
      </c>
      <c r="C54" s="479" t="s">
        <v>1016</v>
      </c>
      <c r="D54" s="480">
        <v>4390</v>
      </c>
      <c r="E54" s="481">
        <v>1887</v>
      </c>
    </row>
    <row r="55" spans="1:5" ht="11.25" customHeight="1">
      <c r="A55" s="477" t="s">
        <v>229</v>
      </c>
      <c r="B55" s="501">
        <v>604</v>
      </c>
      <c r="C55" s="479" t="s">
        <v>1019</v>
      </c>
      <c r="D55" s="480"/>
      <c r="E55" s="481"/>
    </row>
    <row r="56" spans="1:5" ht="11.25" customHeight="1">
      <c r="A56" s="477" t="s">
        <v>230</v>
      </c>
      <c r="B56" s="501" t="s">
        <v>231</v>
      </c>
      <c r="C56" s="479" t="s">
        <v>1022</v>
      </c>
      <c r="D56" s="482">
        <f>SUM(D57:D60)</f>
        <v>0</v>
      </c>
      <c r="E56" s="483">
        <f>SUM(E57:E60)</f>
        <v>0</v>
      </c>
    </row>
    <row r="57" spans="1:5" ht="11.25" customHeight="1">
      <c r="A57" s="477" t="s">
        <v>232</v>
      </c>
      <c r="B57" s="501">
        <v>611</v>
      </c>
      <c r="C57" s="479" t="s">
        <v>1025</v>
      </c>
      <c r="D57" s="480"/>
      <c r="E57" s="481"/>
    </row>
    <row r="58" spans="1:5" ht="11.25" customHeight="1">
      <c r="A58" s="477" t="s">
        <v>233</v>
      </c>
      <c r="B58" s="501">
        <v>612</v>
      </c>
      <c r="C58" s="479" t="s">
        <v>1028</v>
      </c>
      <c r="D58" s="480"/>
      <c r="E58" s="481"/>
    </row>
    <row r="59" spans="1:5" ht="11.25" customHeight="1">
      <c r="A59" s="477" t="s">
        <v>234</v>
      </c>
      <c r="B59" s="501">
        <v>613</v>
      </c>
      <c r="C59" s="479" t="s">
        <v>1031</v>
      </c>
      <c r="D59" s="480"/>
      <c r="E59" s="481"/>
    </row>
    <row r="60" spans="1:5" ht="11.25" customHeight="1">
      <c r="A60" s="477" t="s">
        <v>235</v>
      </c>
      <c r="B60" s="501">
        <v>614</v>
      </c>
      <c r="C60" s="479" t="s">
        <v>1034</v>
      </c>
      <c r="D60" s="480"/>
      <c r="E60" s="481"/>
    </row>
    <row r="61" spans="1:5" ht="11.25" customHeight="1">
      <c r="A61" s="477" t="s">
        <v>236</v>
      </c>
      <c r="B61" s="501" t="s">
        <v>237</v>
      </c>
      <c r="C61" s="479" t="s">
        <v>1037</v>
      </c>
      <c r="D61" s="482">
        <f>SUM(D62:D65)</f>
        <v>0</v>
      </c>
      <c r="E61" s="483">
        <f>SUM(E62:E65)</f>
        <v>0</v>
      </c>
    </row>
    <row r="62" spans="1:5" ht="11.25" customHeight="1">
      <c r="A62" s="477" t="s">
        <v>238</v>
      </c>
      <c r="B62" s="501">
        <v>621</v>
      </c>
      <c r="C62" s="479" t="s">
        <v>1040</v>
      </c>
      <c r="D62" s="480"/>
      <c r="E62" s="481"/>
    </row>
    <row r="63" spans="1:5" ht="11.25" customHeight="1">
      <c r="A63" s="477" t="s">
        <v>239</v>
      </c>
      <c r="B63" s="501">
        <v>622</v>
      </c>
      <c r="C63" s="479" t="s">
        <v>1043</v>
      </c>
      <c r="D63" s="480"/>
      <c r="E63" s="481"/>
    </row>
    <row r="64" spans="1:5" ht="11.25" customHeight="1">
      <c r="A64" s="477" t="s">
        <v>240</v>
      </c>
      <c r="B64" s="501">
        <v>623</v>
      </c>
      <c r="C64" s="479" t="s">
        <v>1046</v>
      </c>
      <c r="D64" s="480"/>
      <c r="E64" s="481"/>
    </row>
    <row r="65" spans="1:5" ht="11.25" customHeight="1">
      <c r="A65" s="477" t="s">
        <v>241</v>
      </c>
      <c r="B65" s="501">
        <v>624</v>
      </c>
      <c r="C65" s="479" t="s">
        <v>1048</v>
      </c>
      <c r="D65" s="480"/>
      <c r="E65" s="481"/>
    </row>
    <row r="66" spans="1:5" ht="11.25" customHeight="1">
      <c r="A66" s="477" t="s">
        <v>242</v>
      </c>
      <c r="B66" s="501" t="s">
        <v>243</v>
      </c>
      <c r="C66" s="479" t="s">
        <v>1051</v>
      </c>
      <c r="D66" s="482">
        <f>SUM(D67:D73)</f>
        <v>8</v>
      </c>
      <c r="E66" s="483">
        <f>SUM(E67:E73)</f>
        <v>25</v>
      </c>
    </row>
    <row r="67" spans="1:5" ht="11.25" customHeight="1">
      <c r="A67" s="477" t="s">
        <v>244</v>
      </c>
      <c r="B67" s="501">
        <v>641</v>
      </c>
      <c r="C67" s="479" t="s">
        <v>1054</v>
      </c>
      <c r="D67" s="480"/>
      <c r="E67" s="481"/>
    </row>
    <row r="68" spans="1:5" ht="11.25" customHeight="1">
      <c r="A68" s="477" t="s">
        <v>245</v>
      </c>
      <c r="B68" s="501">
        <v>642</v>
      </c>
      <c r="C68" s="479" t="s">
        <v>1057</v>
      </c>
      <c r="D68" s="480">
        <v>1</v>
      </c>
      <c r="E68" s="481"/>
    </row>
    <row r="69" spans="1:5" ht="11.25" customHeight="1">
      <c r="A69" s="477" t="s">
        <v>246</v>
      </c>
      <c r="B69" s="501">
        <v>643</v>
      </c>
      <c r="C69" s="479" t="s">
        <v>1060</v>
      </c>
      <c r="D69" s="480"/>
      <c r="E69" s="481"/>
    </row>
    <row r="70" spans="1:5" ht="11.25" customHeight="1">
      <c r="A70" s="477" t="s">
        <v>247</v>
      </c>
      <c r="B70" s="501">
        <v>644</v>
      </c>
      <c r="C70" s="479" t="s">
        <v>1063</v>
      </c>
      <c r="D70" s="480"/>
      <c r="E70" s="481"/>
    </row>
    <row r="71" spans="1:5" ht="11.25" customHeight="1">
      <c r="A71" s="477" t="s">
        <v>248</v>
      </c>
      <c r="B71" s="501">
        <v>645</v>
      </c>
      <c r="C71" s="479" t="s">
        <v>1066</v>
      </c>
      <c r="D71" s="480"/>
      <c r="E71" s="481"/>
    </row>
    <row r="72" spans="1:5" ht="11.25" customHeight="1">
      <c r="A72" s="477" t="s">
        <v>249</v>
      </c>
      <c r="B72" s="501">
        <v>648</v>
      </c>
      <c r="C72" s="479" t="s">
        <v>1069</v>
      </c>
      <c r="D72" s="480">
        <v>7</v>
      </c>
      <c r="E72" s="481"/>
    </row>
    <row r="73" spans="1:5" ht="11.25" customHeight="1">
      <c r="A73" s="477" t="s">
        <v>250</v>
      </c>
      <c r="B73" s="501">
        <v>649</v>
      </c>
      <c r="C73" s="479" t="s">
        <v>1072</v>
      </c>
      <c r="D73" s="480"/>
      <c r="E73" s="481">
        <v>25</v>
      </c>
    </row>
    <row r="74" spans="1:5" ht="11.25" customHeight="1">
      <c r="A74" s="477" t="s">
        <v>251</v>
      </c>
      <c r="B74" s="501" t="s">
        <v>252</v>
      </c>
      <c r="C74" s="479" t="s">
        <v>1075</v>
      </c>
      <c r="D74" s="482">
        <f>SUM(D75:D81)</f>
        <v>0</v>
      </c>
      <c r="E74" s="483">
        <f>SUM(E75:E81)</f>
        <v>0</v>
      </c>
    </row>
    <row r="75" spans="1:5" ht="11.25" customHeight="1">
      <c r="A75" s="477" t="s">
        <v>253</v>
      </c>
      <c r="B75" s="501">
        <v>652</v>
      </c>
      <c r="C75" s="479" t="s">
        <v>1078</v>
      </c>
      <c r="D75" s="480"/>
      <c r="E75" s="481"/>
    </row>
    <row r="76" spans="1:5" ht="11.25" customHeight="1">
      <c r="A76" s="477" t="s">
        <v>254</v>
      </c>
      <c r="B76" s="501">
        <v>653</v>
      </c>
      <c r="C76" s="479" t="s">
        <v>1080</v>
      </c>
      <c r="D76" s="480"/>
      <c r="E76" s="481"/>
    </row>
    <row r="77" spans="1:5" ht="11.25" customHeight="1">
      <c r="A77" s="477" t="s">
        <v>255</v>
      </c>
      <c r="B77" s="501">
        <v>654</v>
      </c>
      <c r="C77" s="479" t="s">
        <v>1083</v>
      </c>
      <c r="D77" s="480"/>
      <c r="E77" s="481"/>
    </row>
    <row r="78" spans="1:5" ht="11.25" customHeight="1">
      <c r="A78" s="477" t="s">
        <v>256</v>
      </c>
      <c r="B78" s="501">
        <v>655</v>
      </c>
      <c r="C78" s="479" t="s">
        <v>1086</v>
      </c>
      <c r="D78" s="480"/>
      <c r="E78" s="481"/>
    </row>
    <row r="79" spans="1:5" ht="11.25" customHeight="1">
      <c r="A79" s="477" t="s">
        <v>257</v>
      </c>
      <c r="B79" s="501">
        <v>656</v>
      </c>
      <c r="C79" s="479" t="s">
        <v>1089</v>
      </c>
      <c r="D79" s="480"/>
      <c r="E79" s="481"/>
    </row>
    <row r="80" spans="1:5" ht="11.25" customHeight="1">
      <c r="A80" s="477" t="s">
        <v>258</v>
      </c>
      <c r="B80" s="501">
        <v>657</v>
      </c>
      <c r="C80" s="479" t="s">
        <v>1091</v>
      </c>
      <c r="D80" s="480"/>
      <c r="E80" s="481"/>
    </row>
    <row r="81" spans="1:5" ht="11.25" customHeight="1">
      <c r="A81" s="477" t="s">
        <v>259</v>
      </c>
      <c r="B81" s="501">
        <v>659</v>
      </c>
      <c r="C81" s="479" t="s">
        <v>1094</v>
      </c>
      <c r="D81" s="480"/>
      <c r="E81" s="481"/>
    </row>
    <row r="82" spans="1:5" ht="11.25" customHeight="1">
      <c r="A82" s="477" t="s">
        <v>260</v>
      </c>
      <c r="B82" s="501" t="s">
        <v>261</v>
      </c>
      <c r="C82" s="479" t="s">
        <v>1097</v>
      </c>
      <c r="D82" s="482">
        <f>SUM(D83:D85)</f>
        <v>0</v>
      </c>
      <c r="E82" s="483">
        <f>SUM(E83:E85)</f>
        <v>0</v>
      </c>
    </row>
    <row r="83" spans="1:5" ht="11.25" customHeight="1">
      <c r="A83" s="477" t="s">
        <v>262</v>
      </c>
      <c r="B83" s="501">
        <v>681</v>
      </c>
      <c r="C83" s="479" t="s">
        <v>1101</v>
      </c>
      <c r="D83" s="480"/>
      <c r="E83" s="481"/>
    </row>
    <row r="84" spans="1:5" ht="11.25" customHeight="1">
      <c r="A84" s="477" t="s">
        <v>263</v>
      </c>
      <c r="B84" s="501">
        <v>682</v>
      </c>
      <c r="C84" s="479" t="s">
        <v>1104</v>
      </c>
      <c r="D84" s="480"/>
      <c r="E84" s="481"/>
    </row>
    <row r="85" spans="1:5" ht="11.25" customHeight="1">
      <c r="A85" s="477" t="s">
        <v>264</v>
      </c>
      <c r="B85" s="501">
        <v>684</v>
      </c>
      <c r="C85" s="479" t="s">
        <v>1107</v>
      </c>
      <c r="D85" s="480"/>
      <c r="E85" s="481"/>
    </row>
    <row r="86" spans="1:5" ht="11.25" customHeight="1">
      <c r="A86" s="477" t="s">
        <v>265</v>
      </c>
      <c r="B86" s="501" t="s">
        <v>266</v>
      </c>
      <c r="C86" s="479" t="s">
        <v>1110</v>
      </c>
      <c r="D86" s="482">
        <f>D87</f>
        <v>0</v>
      </c>
      <c r="E86" s="483">
        <f>E87</f>
        <v>0</v>
      </c>
    </row>
    <row r="87" spans="1:5" ht="11.25" customHeight="1">
      <c r="A87" s="477" t="s">
        <v>267</v>
      </c>
      <c r="B87" s="501">
        <v>691</v>
      </c>
      <c r="C87" s="479" t="s">
        <v>1113</v>
      </c>
      <c r="D87" s="480"/>
      <c r="E87" s="481"/>
    </row>
    <row r="88" spans="1:5" ht="21.75" customHeight="1">
      <c r="A88" s="477" t="s">
        <v>268</v>
      </c>
      <c r="B88" s="502" t="s">
        <v>269</v>
      </c>
      <c r="C88" s="479" t="s">
        <v>1116</v>
      </c>
      <c r="D88" s="482">
        <f>D52+D56+D61+D66+D74+D82+D86</f>
        <v>4398</v>
      </c>
      <c r="E88" s="483">
        <f>E52+E56+E61+E66+E74+E82+E86</f>
        <v>1912</v>
      </c>
    </row>
    <row r="89" spans="1:5" ht="11.25" customHeight="1">
      <c r="A89" s="477" t="s">
        <v>270</v>
      </c>
      <c r="B89" s="501">
        <v>899</v>
      </c>
      <c r="C89" s="479" t="s">
        <v>271</v>
      </c>
      <c r="D89" s="480"/>
      <c r="E89" s="481"/>
    </row>
    <row r="90" spans="1:5" ht="11.25" customHeight="1">
      <c r="A90" s="477" t="s">
        <v>272</v>
      </c>
      <c r="B90" s="501">
        <v>692</v>
      </c>
      <c r="C90" s="479" t="s">
        <v>273</v>
      </c>
      <c r="D90" s="480"/>
      <c r="E90" s="481"/>
    </row>
    <row r="91" spans="1:5" ht="21.75" customHeight="1">
      <c r="A91" s="477" t="s">
        <v>274</v>
      </c>
      <c r="B91" s="502" t="s">
        <v>275</v>
      </c>
      <c r="C91" s="479" t="s">
        <v>276</v>
      </c>
      <c r="D91" s="503">
        <f>SUM(D88:D90)</f>
        <v>4398</v>
      </c>
      <c r="E91" s="504">
        <f>SUM(E88:E90)</f>
        <v>1912</v>
      </c>
    </row>
    <row r="92" spans="1:5" ht="10.5">
      <c r="A92" s="505" t="s">
        <v>277</v>
      </c>
      <c r="B92" s="501" t="s">
        <v>278</v>
      </c>
      <c r="C92" s="479" t="s">
        <v>1119</v>
      </c>
      <c r="D92" s="482">
        <f>D91-D50</f>
        <v>3279</v>
      </c>
      <c r="E92" s="483">
        <f>E91-E50</f>
        <v>208</v>
      </c>
    </row>
    <row r="93" spans="1:5" ht="11.25" customHeight="1">
      <c r="A93" s="477" t="s">
        <v>279</v>
      </c>
      <c r="B93" s="501">
        <v>591</v>
      </c>
      <c r="C93" s="479" t="s">
        <v>1122</v>
      </c>
      <c r="D93" s="480"/>
      <c r="E93" s="481"/>
    </row>
    <row r="94" spans="1:5" ht="15" customHeight="1" thickBot="1">
      <c r="A94" s="506" t="s">
        <v>280</v>
      </c>
      <c r="B94" s="507" t="s">
        <v>281</v>
      </c>
      <c r="C94" s="494" t="s">
        <v>2</v>
      </c>
      <c r="D94" s="495">
        <f>D92-D93</f>
        <v>3279</v>
      </c>
      <c r="E94" s="496">
        <f>E92-E93</f>
        <v>208</v>
      </c>
    </row>
    <row r="95" spans="1:5" ht="15" customHeight="1" thickBot="1">
      <c r="A95" s="508"/>
      <c r="B95" s="509"/>
      <c r="C95" s="509"/>
      <c r="D95" s="510" t="s">
        <v>500</v>
      </c>
      <c r="E95" s="511"/>
    </row>
    <row r="96" spans="1:5" ht="15" customHeight="1">
      <c r="A96" s="512" t="s">
        <v>282</v>
      </c>
      <c r="B96" s="513" t="s">
        <v>283</v>
      </c>
      <c r="C96" s="474" t="s">
        <v>5</v>
      </c>
      <c r="D96" s="476">
        <f>D92+E92</f>
        <v>3487</v>
      </c>
      <c r="E96" s="514"/>
    </row>
    <row r="97" spans="1:5" ht="15" customHeight="1" thickBot="1">
      <c r="A97" s="506" t="s">
        <v>284</v>
      </c>
      <c r="B97" s="515" t="s">
        <v>285</v>
      </c>
      <c r="C97" s="494" t="s">
        <v>8</v>
      </c>
      <c r="D97" s="496">
        <f>D94+E94</f>
        <v>3487</v>
      </c>
      <c r="E97" s="514"/>
    </row>
    <row r="98" spans="1:5" ht="12.75" customHeight="1">
      <c r="A98" s="516"/>
      <c r="B98" s="462"/>
      <c r="C98" s="462"/>
      <c r="D98" s="461"/>
      <c r="E98" s="461"/>
    </row>
    <row r="99" spans="1:5" ht="12.75" customHeight="1">
      <c r="A99" s="205"/>
      <c r="B99" s="467"/>
      <c r="C99" s="467"/>
      <c r="D99" s="461"/>
      <c r="E99" s="461"/>
    </row>
    <row r="100" spans="1:5" ht="10.5">
      <c r="A100" s="463" t="s">
        <v>163</v>
      </c>
      <c r="B100" s="467"/>
      <c r="C100" s="467"/>
      <c r="D100" s="461"/>
      <c r="E100" s="461"/>
    </row>
    <row r="101" spans="1:3" ht="10.5">
      <c r="A101" s="463" t="s">
        <v>164</v>
      </c>
      <c r="B101" s="467"/>
      <c r="C101" s="467"/>
    </row>
  </sheetData>
  <sheetProtection sheet="1" objects="1" scenarios="1"/>
  <mergeCells count="2">
    <mergeCell ref="C1:D1"/>
    <mergeCell ref="A4:E4"/>
  </mergeCells>
  <printOptions/>
  <pageMargins left="0.73" right="0.52" top="1" bottom="1" header="0.4921259845" footer="0.4921259845"/>
  <pageSetup horizontalDpi="600" verticalDpi="600" orientation="portrait" paperSize="9" r:id="rId3"/>
  <rowBreaks count="1" manualBreakCount="1">
    <brk id="50" max="255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L81"/>
  <sheetViews>
    <sheetView workbookViewId="0" topLeftCell="A27">
      <selection activeCell="L73" sqref="L73"/>
    </sheetView>
  </sheetViews>
  <sheetFormatPr defaultColWidth="9.33203125" defaultRowHeight="10.5"/>
  <cols>
    <col min="1" max="1" width="2.5" style="160" customWidth="1"/>
    <col min="2" max="2" width="8.16015625" style="160" customWidth="1"/>
    <col min="3" max="3" width="8" style="160" customWidth="1"/>
    <col min="4" max="4" width="6" style="160" customWidth="1"/>
    <col min="5" max="6" width="6.33203125" style="160" customWidth="1"/>
    <col min="7" max="7" width="12.33203125" style="160" customWidth="1"/>
    <col min="8" max="8" width="27" style="160" customWidth="1"/>
    <col min="9" max="9" width="21.5" style="160" customWidth="1"/>
    <col min="10" max="10" width="9.83203125" style="160" customWidth="1"/>
    <col min="11" max="12" width="14.5" style="160" customWidth="1"/>
    <col min="13" max="17" width="9.33203125" style="160" customWidth="1"/>
    <col min="18" max="18" width="10.5" style="160" customWidth="1"/>
    <col min="19" max="16384" width="9.33203125" style="160" customWidth="1"/>
  </cols>
  <sheetData>
    <row r="1" spans="1:12" ht="10.5">
      <c r="A1" s="519" t="s">
        <v>288</v>
      </c>
      <c r="B1" s="519"/>
      <c r="C1" s="519"/>
      <c r="D1" s="519"/>
      <c r="E1" s="519"/>
      <c r="F1" s="519"/>
      <c r="G1" s="519"/>
      <c r="H1" s="519"/>
      <c r="I1" s="519"/>
      <c r="J1" s="519"/>
      <c r="K1" s="519"/>
      <c r="L1" s="519"/>
    </row>
    <row r="2" spans="1:11" ht="10.5">
      <c r="A2" s="749" t="s">
        <v>289</v>
      </c>
      <c r="B2" s="750"/>
      <c r="C2" s="750"/>
      <c r="D2" s="750"/>
      <c r="E2" s="750"/>
      <c r="F2" s="750"/>
      <c r="G2" s="750"/>
      <c r="H2" s="751"/>
      <c r="I2" s="520"/>
      <c r="J2" s="519"/>
      <c r="K2" s="521" t="s">
        <v>13</v>
      </c>
    </row>
    <row r="3" spans="1:12" ht="18" customHeight="1" thickBot="1">
      <c r="A3" s="752"/>
      <c r="B3" s="753"/>
      <c r="C3" s="753"/>
      <c r="D3" s="753"/>
      <c r="E3" s="753"/>
      <c r="F3" s="753"/>
      <c r="G3" s="753"/>
      <c r="H3" s="754"/>
      <c r="I3" s="520"/>
      <c r="J3" s="519"/>
      <c r="K3" s="519"/>
      <c r="L3" s="522" t="s">
        <v>290</v>
      </c>
    </row>
    <row r="4" spans="1:12" ht="10.5">
      <c r="A4" s="755" t="s">
        <v>291</v>
      </c>
      <c r="B4" s="756"/>
      <c r="C4" s="756"/>
      <c r="D4" s="756"/>
      <c r="E4" s="756"/>
      <c r="F4" s="756"/>
      <c r="G4" s="756"/>
      <c r="H4" s="757"/>
      <c r="I4" s="523"/>
      <c r="J4" s="761" t="s">
        <v>356</v>
      </c>
      <c r="K4" s="743" t="s">
        <v>357</v>
      </c>
      <c r="L4" s="763" t="s">
        <v>358</v>
      </c>
    </row>
    <row r="5" spans="1:12" ht="11.25" thickBot="1">
      <c r="A5" s="758"/>
      <c r="B5" s="759"/>
      <c r="C5" s="759"/>
      <c r="D5" s="759"/>
      <c r="E5" s="759"/>
      <c r="F5" s="759"/>
      <c r="G5" s="759"/>
      <c r="H5" s="760"/>
      <c r="I5" s="524"/>
      <c r="J5" s="762"/>
      <c r="K5" s="744"/>
      <c r="L5" s="764" t="s">
        <v>359</v>
      </c>
    </row>
    <row r="6" spans="1:12" ht="11.25" thickBot="1">
      <c r="A6" s="745" t="s">
        <v>292</v>
      </c>
      <c r="B6" s="742"/>
      <c r="C6" s="742"/>
      <c r="D6" s="742"/>
      <c r="E6" s="742"/>
      <c r="F6" s="742"/>
      <c r="G6" s="742"/>
      <c r="H6" s="741"/>
      <c r="I6" s="525" t="s">
        <v>295</v>
      </c>
      <c r="J6" s="526">
        <v>1</v>
      </c>
      <c r="K6" s="527">
        <f>K7+K36</f>
        <v>127088</v>
      </c>
      <c r="L6" s="528">
        <f>L7+L36</f>
        <v>119580</v>
      </c>
    </row>
    <row r="7" spans="1:12" s="139" customFormat="1" ht="10.5">
      <c r="A7" s="529" t="s">
        <v>296</v>
      </c>
      <c r="B7" s="530" t="s">
        <v>297</v>
      </c>
      <c r="C7" s="530"/>
      <c r="D7" s="530"/>
      <c r="E7" s="530"/>
      <c r="F7" s="530"/>
      <c r="G7" s="530"/>
      <c r="H7" s="531"/>
      <c r="I7" s="532" t="s">
        <v>298</v>
      </c>
      <c r="J7" s="533">
        <v>2</v>
      </c>
      <c r="K7" s="534">
        <f>K8+K35</f>
        <v>125188</v>
      </c>
      <c r="L7" s="535">
        <f>L8+L35</f>
        <v>117680</v>
      </c>
    </row>
    <row r="8" spans="1:12" s="139" customFormat="1" ht="10.5">
      <c r="A8" s="536"/>
      <c r="B8" s="537" t="s">
        <v>299</v>
      </c>
      <c r="C8" s="537" t="s">
        <v>300</v>
      </c>
      <c r="D8" s="537"/>
      <c r="E8" s="537"/>
      <c r="F8" s="537"/>
      <c r="G8" s="537"/>
      <c r="H8" s="538"/>
      <c r="I8" s="192" t="s">
        <v>301</v>
      </c>
      <c r="J8" s="209">
        <v>3</v>
      </c>
      <c r="K8" s="204">
        <f>K9+K20+K25+K30</f>
        <v>21172</v>
      </c>
      <c r="L8" s="539">
        <f>L9+L20+L25+L30</f>
        <v>21114</v>
      </c>
    </row>
    <row r="9" spans="1:12" s="139" customFormat="1" ht="10.5">
      <c r="A9" s="536"/>
      <c r="B9" s="537"/>
      <c r="C9" s="537" t="s">
        <v>360</v>
      </c>
      <c r="D9" s="537" t="s">
        <v>302</v>
      </c>
      <c r="E9" s="537"/>
      <c r="F9" s="537"/>
      <c r="G9" s="537"/>
      <c r="H9" s="538"/>
      <c r="J9" s="209">
        <v>4</v>
      </c>
      <c r="K9" s="204">
        <f>K10+K11+K14+K17</f>
        <v>16421</v>
      </c>
      <c r="L9" s="539">
        <f>L10+L11+L14+L17</f>
        <v>16363</v>
      </c>
    </row>
    <row r="10" spans="1:12" s="139" customFormat="1" ht="10.5">
      <c r="A10" s="536"/>
      <c r="B10" s="537"/>
      <c r="C10" s="537"/>
      <c r="D10" s="537" t="s">
        <v>534</v>
      </c>
      <c r="E10" s="537" t="s">
        <v>303</v>
      </c>
      <c r="F10" s="537"/>
      <c r="G10" s="537"/>
      <c r="H10" s="538"/>
      <c r="I10" s="192"/>
      <c r="J10" s="209">
        <v>5</v>
      </c>
      <c r="K10" s="7"/>
      <c r="L10" s="540"/>
    </row>
    <row r="11" spans="1:12" s="139" customFormat="1" ht="10.5">
      <c r="A11" s="536"/>
      <c r="B11" s="537"/>
      <c r="C11" s="537"/>
      <c r="D11" s="537"/>
      <c r="E11" s="386" t="s">
        <v>304</v>
      </c>
      <c r="F11" s="537"/>
      <c r="H11" s="538"/>
      <c r="I11" s="192" t="s">
        <v>305</v>
      </c>
      <c r="J11" s="209">
        <v>6</v>
      </c>
      <c r="K11" s="204">
        <f>K12+K13</f>
        <v>15951</v>
      </c>
      <c r="L11" s="539">
        <f>L12+L13</f>
        <v>15893</v>
      </c>
    </row>
    <row r="12" spans="1:12" s="139" customFormat="1" ht="10.5">
      <c r="A12" s="536"/>
      <c r="B12" s="537"/>
      <c r="C12" s="537"/>
      <c r="D12" s="537"/>
      <c r="E12" s="537"/>
      <c r="F12" s="386" t="s">
        <v>391</v>
      </c>
      <c r="G12" s="537" t="s">
        <v>306</v>
      </c>
      <c r="H12" s="538"/>
      <c r="I12" s="192"/>
      <c r="J12" s="209">
        <v>7</v>
      </c>
      <c r="K12" s="7">
        <v>15951</v>
      </c>
      <c r="L12" s="540">
        <v>15893</v>
      </c>
    </row>
    <row r="13" spans="1:12" s="139" customFormat="1" ht="10.5">
      <c r="A13" s="536"/>
      <c r="B13" s="537"/>
      <c r="C13" s="537"/>
      <c r="D13" s="537"/>
      <c r="E13" s="537"/>
      <c r="G13" s="537" t="s">
        <v>307</v>
      </c>
      <c r="H13" s="538"/>
      <c r="I13" s="192"/>
      <c r="J13" s="209">
        <v>8</v>
      </c>
      <c r="K13" s="7"/>
      <c r="L13" s="540"/>
    </row>
    <row r="14" spans="1:12" s="139" customFormat="1" ht="10.5">
      <c r="A14" s="536"/>
      <c r="B14" s="537"/>
      <c r="C14" s="537"/>
      <c r="D14" s="537"/>
      <c r="E14" s="386" t="s">
        <v>308</v>
      </c>
      <c r="F14" s="537"/>
      <c r="G14" s="537"/>
      <c r="H14" s="538"/>
      <c r="I14" s="192" t="s">
        <v>309</v>
      </c>
      <c r="J14" s="209">
        <v>9</v>
      </c>
      <c r="K14" s="204">
        <f>K15+K16</f>
        <v>0</v>
      </c>
      <c r="L14" s="539">
        <f>L15+L16</f>
        <v>0</v>
      </c>
    </row>
    <row r="15" spans="1:12" s="139" customFormat="1" ht="10.5">
      <c r="A15" s="536"/>
      <c r="B15" s="537"/>
      <c r="C15" s="537"/>
      <c r="D15" s="537"/>
      <c r="E15" s="537"/>
      <c r="F15" s="386" t="s">
        <v>391</v>
      </c>
      <c r="G15" s="537" t="s">
        <v>306</v>
      </c>
      <c r="H15" s="538"/>
      <c r="I15" s="192"/>
      <c r="J15" s="541">
        <v>10</v>
      </c>
      <c r="K15" s="7"/>
      <c r="L15" s="540"/>
    </row>
    <row r="16" spans="1:12" s="139" customFormat="1" ht="10.5">
      <c r="A16" s="536"/>
      <c r="B16" s="537"/>
      <c r="C16" s="537"/>
      <c r="D16" s="537"/>
      <c r="E16" s="537"/>
      <c r="F16" s="386"/>
      <c r="G16" s="537" t="s">
        <v>307</v>
      </c>
      <c r="H16" s="538"/>
      <c r="I16" s="192"/>
      <c r="J16" s="209">
        <v>11</v>
      </c>
      <c r="K16" s="7"/>
      <c r="L16" s="540"/>
    </row>
    <row r="17" spans="1:12" s="139" customFormat="1" ht="10.5">
      <c r="A17" s="536"/>
      <c r="B17" s="537"/>
      <c r="C17" s="537"/>
      <c r="D17" s="537"/>
      <c r="E17" s="537" t="s">
        <v>310</v>
      </c>
      <c r="F17" s="386"/>
      <c r="G17" s="537"/>
      <c r="H17" s="538"/>
      <c r="I17" s="192" t="s">
        <v>311</v>
      </c>
      <c r="J17" s="541">
        <v>12</v>
      </c>
      <c r="K17" s="204">
        <f>K18+K19</f>
        <v>470</v>
      </c>
      <c r="L17" s="539">
        <f>L18+L19</f>
        <v>470</v>
      </c>
    </row>
    <row r="18" spans="1:12" s="139" customFormat="1" ht="10.5">
      <c r="A18" s="536"/>
      <c r="B18" s="537"/>
      <c r="C18" s="537"/>
      <c r="D18" s="537"/>
      <c r="E18" s="537"/>
      <c r="F18" s="386" t="s">
        <v>391</v>
      </c>
      <c r="G18" s="537" t="s">
        <v>312</v>
      </c>
      <c r="H18" s="538"/>
      <c r="I18" s="192"/>
      <c r="J18" s="209">
        <v>13</v>
      </c>
      <c r="K18" s="7">
        <v>470</v>
      </c>
      <c r="L18" s="540">
        <v>470</v>
      </c>
    </row>
    <row r="19" spans="1:12" s="139" customFormat="1" ht="10.5">
      <c r="A19" s="536"/>
      <c r="B19" s="537"/>
      <c r="C19" s="537"/>
      <c r="D19" s="537"/>
      <c r="E19" s="537"/>
      <c r="F19" s="386"/>
      <c r="G19" s="537" t="s">
        <v>313</v>
      </c>
      <c r="H19" s="538"/>
      <c r="I19" s="192"/>
      <c r="J19" s="541">
        <v>14</v>
      </c>
      <c r="K19" s="7"/>
      <c r="L19" s="540"/>
    </row>
    <row r="20" spans="1:12" s="139" customFormat="1" ht="11.25">
      <c r="A20" s="536"/>
      <c r="B20" s="537"/>
      <c r="C20" s="542" t="s">
        <v>314</v>
      </c>
      <c r="D20" s="537" t="s">
        <v>361</v>
      </c>
      <c r="E20" s="537"/>
      <c r="F20" s="537"/>
      <c r="G20" s="537"/>
      <c r="H20" s="538"/>
      <c r="I20" s="192" t="s">
        <v>315</v>
      </c>
      <c r="J20" s="541">
        <v>15</v>
      </c>
      <c r="K20" s="204">
        <f>K21+K22</f>
        <v>3281</v>
      </c>
      <c r="L20" s="539">
        <f>L21+L22</f>
        <v>3281</v>
      </c>
    </row>
    <row r="21" spans="1:12" s="139" customFormat="1" ht="10.5">
      <c r="A21" s="536"/>
      <c r="B21" s="537"/>
      <c r="C21" s="537"/>
      <c r="D21" s="537" t="s">
        <v>534</v>
      </c>
      <c r="E21" s="537" t="s">
        <v>316</v>
      </c>
      <c r="F21" s="537"/>
      <c r="G21" s="537"/>
      <c r="H21" s="538"/>
      <c r="I21" s="192"/>
      <c r="J21" s="209">
        <v>16</v>
      </c>
      <c r="K21" s="7"/>
      <c r="L21" s="540"/>
    </row>
    <row r="22" spans="1:12" s="139" customFormat="1" ht="10.5">
      <c r="A22" s="536"/>
      <c r="B22" s="537"/>
      <c r="C22" s="537"/>
      <c r="D22" s="537"/>
      <c r="E22" s="537" t="s">
        <v>317</v>
      </c>
      <c r="F22" s="537"/>
      <c r="G22" s="537"/>
      <c r="H22" s="538"/>
      <c r="I22" s="192" t="s">
        <v>318</v>
      </c>
      <c r="J22" s="541">
        <v>17</v>
      </c>
      <c r="K22" s="204">
        <f>K23+K24</f>
        <v>3281</v>
      </c>
      <c r="L22" s="539">
        <f>L23+L24</f>
        <v>3281</v>
      </c>
    </row>
    <row r="23" spans="1:12" s="139" customFormat="1" ht="10.5">
      <c r="A23" s="536"/>
      <c r="B23" s="537"/>
      <c r="C23" s="537"/>
      <c r="D23" s="537"/>
      <c r="E23" s="537"/>
      <c r="F23" s="537" t="s">
        <v>391</v>
      </c>
      <c r="G23" s="537" t="s">
        <v>306</v>
      </c>
      <c r="H23" s="538"/>
      <c r="I23" s="192"/>
      <c r="J23" s="541">
        <v>18</v>
      </c>
      <c r="K23" s="7"/>
      <c r="L23" s="543"/>
    </row>
    <row r="24" spans="1:12" s="139" customFormat="1" ht="10.5">
      <c r="A24" s="536"/>
      <c r="B24" s="537"/>
      <c r="C24" s="537"/>
      <c r="D24" s="537"/>
      <c r="E24" s="537"/>
      <c r="F24" s="537"/>
      <c r="G24" s="537" t="s">
        <v>307</v>
      </c>
      <c r="H24" s="538"/>
      <c r="I24" s="192"/>
      <c r="J24" s="209">
        <v>19</v>
      </c>
      <c r="K24" s="7">
        <v>3281</v>
      </c>
      <c r="L24" s="540">
        <v>3281</v>
      </c>
    </row>
    <row r="25" spans="1:12" s="139" customFormat="1" ht="10.5">
      <c r="A25" s="536"/>
      <c r="B25" s="537"/>
      <c r="C25" s="542" t="s">
        <v>319</v>
      </c>
      <c r="D25" s="537" t="s">
        <v>710</v>
      </c>
      <c r="E25" s="537"/>
      <c r="F25" s="537"/>
      <c r="G25" s="537"/>
      <c r="H25" s="538"/>
      <c r="I25" s="192" t="s">
        <v>320</v>
      </c>
      <c r="J25" s="541">
        <v>20</v>
      </c>
      <c r="K25" s="204">
        <f>K26+K27</f>
        <v>255</v>
      </c>
      <c r="L25" s="539">
        <f>L26+L27</f>
        <v>255</v>
      </c>
    </row>
    <row r="26" spans="1:12" s="139" customFormat="1" ht="10.5">
      <c r="A26" s="536"/>
      <c r="B26" s="537"/>
      <c r="C26" s="537"/>
      <c r="D26" s="537" t="s">
        <v>391</v>
      </c>
      <c r="E26" s="537" t="s">
        <v>316</v>
      </c>
      <c r="F26" s="537"/>
      <c r="G26" s="537"/>
      <c r="H26" s="538"/>
      <c r="I26" s="192"/>
      <c r="J26" s="209">
        <v>21</v>
      </c>
      <c r="K26" s="7"/>
      <c r="L26" s="540"/>
    </row>
    <row r="27" spans="1:12" s="139" customFormat="1" ht="10.5">
      <c r="A27" s="536"/>
      <c r="B27" s="537"/>
      <c r="C27" s="537"/>
      <c r="D27" s="537"/>
      <c r="E27" s="537" t="s">
        <v>317</v>
      </c>
      <c r="F27" s="537"/>
      <c r="G27" s="537"/>
      <c r="H27" s="538"/>
      <c r="I27" s="192" t="s">
        <v>321</v>
      </c>
      <c r="J27" s="541">
        <v>22</v>
      </c>
      <c r="K27" s="204">
        <f>K28+K29</f>
        <v>255</v>
      </c>
      <c r="L27" s="539">
        <f>L28+L29</f>
        <v>255</v>
      </c>
    </row>
    <row r="28" spans="1:12" s="139" customFormat="1" ht="10.5">
      <c r="A28" s="536"/>
      <c r="B28" s="537"/>
      <c r="C28" s="537"/>
      <c r="D28" s="537"/>
      <c r="E28" s="537"/>
      <c r="F28" s="537" t="s">
        <v>391</v>
      </c>
      <c r="G28" s="537" t="s">
        <v>306</v>
      </c>
      <c r="H28" s="538"/>
      <c r="I28" s="192"/>
      <c r="J28" s="209">
        <v>23</v>
      </c>
      <c r="K28" s="7"/>
      <c r="L28" s="540"/>
    </row>
    <row r="29" spans="1:12" s="139" customFormat="1" ht="10.5">
      <c r="A29" s="536"/>
      <c r="B29" s="537"/>
      <c r="C29" s="537"/>
      <c r="D29" s="537"/>
      <c r="E29" s="537"/>
      <c r="F29" s="537"/>
      <c r="G29" s="537" t="s">
        <v>307</v>
      </c>
      <c r="H29" s="538"/>
      <c r="I29" s="192"/>
      <c r="J29" s="541">
        <v>24</v>
      </c>
      <c r="K29" s="7">
        <v>255</v>
      </c>
      <c r="L29" s="540">
        <v>255</v>
      </c>
    </row>
    <row r="30" spans="1:12" s="139" customFormat="1" ht="10.5">
      <c r="A30" s="536"/>
      <c r="B30" s="537"/>
      <c r="C30" s="542" t="s">
        <v>322</v>
      </c>
      <c r="D30" s="537" t="s">
        <v>711</v>
      </c>
      <c r="E30" s="537"/>
      <c r="F30" s="537"/>
      <c r="G30" s="537"/>
      <c r="H30" s="538"/>
      <c r="I30" s="192" t="s">
        <v>323</v>
      </c>
      <c r="J30" s="209">
        <v>25</v>
      </c>
      <c r="K30" s="204">
        <f>K31+K32</f>
        <v>1215</v>
      </c>
      <c r="L30" s="539">
        <f>L31+L32</f>
        <v>1215</v>
      </c>
    </row>
    <row r="31" spans="1:12" s="139" customFormat="1" ht="10.5">
      <c r="A31" s="536"/>
      <c r="B31" s="537"/>
      <c r="C31" s="537"/>
      <c r="D31" s="537" t="s">
        <v>391</v>
      </c>
      <c r="E31" s="537" t="s">
        <v>316</v>
      </c>
      <c r="F31" s="537"/>
      <c r="G31" s="537"/>
      <c r="H31" s="538"/>
      <c r="I31" s="192"/>
      <c r="J31" s="541">
        <v>26</v>
      </c>
      <c r="K31" s="7"/>
      <c r="L31" s="540"/>
    </row>
    <row r="32" spans="1:12" s="139" customFormat="1" ht="10.5">
      <c r="A32" s="536"/>
      <c r="B32" s="537"/>
      <c r="C32" s="537"/>
      <c r="D32" s="537"/>
      <c r="E32" s="537" t="s">
        <v>317</v>
      </c>
      <c r="F32" s="537"/>
      <c r="G32" s="537"/>
      <c r="H32" s="538"/>
      <c r="I32" s="192" t="s">
        <v>324</v>
      </c>
      <c r="J32" s="209">
        <v>27</v>
      </c>
      <c r="K32" s="204">
        <f>K33+K34</f>
        <v>1215</v>
      </c>
      <c r="L32" s="539">
        <f>L33+L34</f>
        <v>1215</v>
      </c>
    </row>
    <row r="33" spans="1:12" s="139" customFormat="1" ht="10.5">
      <c r="A33" s="536"/>
      <c r="B33" s="537"/>
      <c r="C33" s="537"/>
      <c r="D33" s="537"/>
      <c r="E33" s="537"/>
      <c r="F33" s="537" t="s">
        <v>391</v>
      </c>
      <c r="G33" s="537" t="s">
        <v>306</v>
      </c>
      <c r="H33" s="538"/>
      <c r="I33" s="192"/>
      <c r="J33" s="541">
        <v>28</v>
      </c>
      <c r="K33" s="7"/>
      <c r="L33" s="540"/>
    </row>
    <row r="34" spans="1:12" s="139" customFormat="1" ht="10.5">
      <c r="A34" s="536"/>
      <c r="B34" s="537"/>
      <c r="C34" s="537"/>
      <c r="D34" s="537"/>
      <c r="E34" s="537"/>
      <c r="F34" s="537"/>
      <c r="G34" s="537" t="s">
        <v>307</v>
      </c>
      <c r="H34" s="538"/>
      <c r="I34" s="192"/>
      <c r="J34" s="209">
        <v>29</v>
      </c>
      <c r="K34" s="7">
        <v>1215</v>
      </c>
      <c r="L34" s="540">
        <v>1215</v>
      </c>
    </row>
    <row r="35" spans="1:12" s="139" customFormat="1" ht="10.5">
      <c r="A35" s="536"/>
      <c r="B35" s="542" t="s">
        <v>325</v>
      </c>
      <c r="C35" s="537" t="s">
        <v>326</v>
      </c>
      <c r="D35" s="537"/>
      <c r="E35" s="537"/>
      <c r="F35" s="537"/>
      <c r="G35" s="537"/>
      <c r="H35" s="538"/>
      <c r="I35" s="192"/>
      <c r="J35" s="541">
        <v>30</v>
      </c>
      <c r="K35" s="7">
        <v>104016</v>
      </c>
      <c r="L35" s="540">
        <v>96566</v>
      </c>
    </row>
    <row r="36" spans="1:12" s="139" customFormat="1" ht="10.5">
      <c r="A36" s="544" t="s">
        <v>327</v>
      </c>
      <c r="B36" s="537" t="s">
        <v>328</v>
      </c>
      <c r="C36" s="537"/>
      <c r="D36" s="537"/>
      <c r="E36" s="537"/>
      <c r="F36" s="537"/>
      <c r="G36" s="537"/>
      <c r="H36" s="538"/>
      <c r="I36" s="192" t="s">
        <v>329</v>
      </c>
      <c r="J36" s="209">
        <v>31</v>
      </c>
      <c r="K36" s="204">
        <f>K37+K42+K43</f>
        <v>1900</v>
      </c>
      <c r="L36" s="539">
        <f>L37+L42+L43</f>
        <v>1900</v>
      </c>
    </row>
    <row r="37" spans="1:12" s="139" customFormat="1" ht="10.5">
      <c r="A37" s="536"/>
      <c r="B37" s="537"/>
      <c r="C37" s="545" t="s">
        <v>391</v>
      </c>
      <c r="D37" s="537" t="s">
        <v>330</v>
      </c>
      <c r="E37" s="537"/>
      <c r="F37" s="537"/>
      <c r="G37" s="537"/>
      <c r="H37" s="538"/>
      <c r="I37" s="192" t="s">
        <v>331</v>
      </c>
      <c r="J37" s="541">
        <v>32</v>
      </c>
      <c r="K37" s="204">
        <f>K38+K41</f>
        <v>1900</v>
      </c>
      <c r="L37" s="539">
        <f>L38+L41</f>
        <v>1900</v>
      </c>
    </row>
    <row r="38" spans="1:12" s="139" customFormat="1" ht="10.5">
      <c r="A38" s="536"/>
      <c r="B38" s="537"/>
      <c r="C38" s="537"/>
      <c r="D38" s="537"/>
      <c r="E38" s="537" t="s">
        <v>391</v>
      </c>
      <c r="F38" s="537" t="s">
        <v>300</v>
      </c>
      <c r="G38" s="537"/>
      <c r="H38" s="538"/>
      <c r="I38" s="192" t="s">
        <v>332</v>
      </c>
      <c r="J38" s="209">
        <v>33</v>
      </c>
      <c r="K38" s="204">
        <f>K39+K40</f>
        <v>1900</v>
      </c>
      <c r="L38" s="539">
        <f>L39+L40</f>
        <v>1900</v>
      </c>
    </row>
    <row r="39" spans="1:12" s="139" customFormat="1" ht="10.5">
      <c r="A39" s="536"/>
      <c r="B39" s="537"/>
      <c r="C39" s="537"/>
      <c r="D39" s="537"/>
      <c r="E39" s="537"/>
      <c r="F39" s="537" t="s">
        <v>391</v>
      </c>
      <c r="G39" s="537" t="s">
        <v>333</v>
      </c>
      <c r="H39" s="538"/>
      <c r="I39" s="192"/>
      <c r="J39" s="541">
        <v>34</v>
      </c>
      <c r="K39" s="7">
        <v>1900</v>
      </c>
      <c r="L39" s="540">
        <v>1900</v>
      </c>
    </row>
    <row r="40" spans="1:12" s="139" customFormat="1" ht="10.5">
      <c r="A40" s="536"/>
      <c r="B40" s="537"/>
      <c r="C40" s="537"/>
      <c r="D40" s="537"/>
      <c r="E40" s="537"/>
      <c r="F40" s="537"/>
      <c r="G40" s="537" t="s">
        <v>334</v>
      </c>
      <c r="H40" s="538"/>
      <c r="I40" s="192"/>
      <c r="J40" s="209">
        <v>35</v>
      </c>
      <c r="K40" s="7"/>
      <c r="L40" s="540"/>
    </row>
    <row r="41" spans="1:12" s="139" customFormat="1" ht="10.5">
      <c r="A41" s="536"/>
      <c r="B41" s="537"/>
      <c r="C41" s="537"/>
      <c r="D41" s="537"/>
      <c r="E41" s="537"/>
      <c r="F41" s="537" t="s">
        <v>335</v>
      </c>
      <c r="G41" s="537"/>
      <c r="H41" s="538"/>
      <c r="I41" s="192"/>
      <c r="J41" s="541">
        <v>36</v>
      </c>
      <c r="K41" s="7"/>
      <c r="L41" s="540"/>
    </row>
    <row r="42" spans="1:12" s="139" customFormat="1" ht="10.5">
      <c r="A42" s="536"/>
      <c r="B42" s="537"/>
      <c r="C42" s="537"/>
      <c r="D42" s="537" t="s">
        <v>336</v>
      </c>
      <c r="E42" s="537"/>
      <c r="F42" s="537"/>
      <c r="G42" s="537"/>
      <c r="H42" s="538"/>
      <c r="I42" s="192"/>
      <c r="J42" s="209">
        <v>37</v>
      </c>
      <c r="K42" s="7"/>
      <c r="L42" s="540"/>
    </row>
    <row r="43" spans="1:12" s="139" customFormat="1" ht="11.25" thickBot="1">
      <c r="A43" s="536"/>
      <c r="B43" s="537"/>
      <c r="C43" s="537"/>
      <c r="D43" s="537" t="s">
        <v>337</v>
      </c>
      <c r="E43" s="537"/>
      <c r="F43" s="537"/>
      <c r="G43" s="537"/>
      <c r="H43" s="538"/>
      <c r="I43" s="196"/>
      <c r="J43" s="546">
        <v>38</v>
      </c>
      <c r="K43" s="136"/>
      <c r="L43" s="547"/>
    </row>
    <row r="44" spans="1:12" ht="11.25" thickBot="1">
      <c r="A44" s="745" t="s">
        <v>338</v>
      </c>
      <c r="B44" s="742"/>
      <c r="C44" s="742" t="s">
        <v>339</v>
      </c>
      <c r="D44" s="742" t="s">
        <v>340</v>
      </c>
      <c r="E44" s="742"/>
      <c r="F44" s="742"/>
      <c r="G44" s="742"/>
      <c r="H44" s="741"/>
      <c r="I44" s="548" t="s">
        <v>341</v>
      </c>
      <c r="J44" s="549">
        <v>39</v>
      </c>
      <c r="K44" s="550">
        <f>SUM(K45:K51)</f>
        <v>2321</v>
      </c>
      <c r="L44" s="551">
        <f>SUM(L45:L51)</f>
        <v>2321</v>
      </c>
    </row>
    <row r="45" spans="1:12" s="139" customFormat="1" ht="10.5">
      <c r="A45" s="536"/>
      <c r="B45" s="545" t="s">
        <v>391</v>
      </c>
      <c r="C45" s="537" t="s">
        <v>342</v>
      </c>
      <c r="D45" s="537"/>
      <c r="E45" s="537"/>
      <c r="F45" s="537"/>
      <c r="G45" s="537"/>
      <c r="H45" s="538"/>
      <c r="I45" s="187"/>
      <c r="J45" s="541">
        <v>40</v>
      </c>
      <c r="K45" s="552">
        <v>2321</v>
      </c>
      <c r="L45" s="553">
        <v>2321</v>
      </c>
    </row>
    <row r="46" spans="1:12" s="139" customFormat="1" ht="10.5">
      <c r="A46" s="536"/>
      <c r="B46" s="537"/>
      <c r="C46" s="537" t="s">
        <v>343</v>
      </c>
      <c r="D46" s="537"/>
      <c r="E46" s="537"/>
      <c r="F46" s="537"/>
      <c r="G46" s="537"/>
      <c r="H46" s="538"/>
      <c r="I46" s="192"/>
      <c r="J46" s="209">
        <v>41</v>
      </c>
      <c r="K46" s="7"/>
      <c r="L46" s="540"/>
    </row>
    <row r="47" spans="1:12" s="139" customFormat="1" ht="10.5">
      <c r="A47" s="536"/>
      <c r="B47" s="537"/>
      <c r="C47" s="537" t="s">
        <v>344</v>
      </c>
      <c r="D47" s="537"/>
      <c r="E47" s="537"/>
      <c r="F47" s="537"/>
      <c r="G47" s="537"/>
      <c r="H47" s="538"/>
      <c r="I47" s="192"/>
      <c r="J47" s="209">
        <v>42</v>
      </c>
      <c r="K47" s="7"/>
      <c r="L47" s="540"/>
    </row>
    <row r="48" spans="1:12" s="139" customFormat="1" ht="10.5">
      <c r="A48" s="536"/>
      <c r="B48" s="537"/>
      <c r="C48" s="537" t="s">
        <v>345</v>
      </c>
      <c r="D48" s="537"/>
      <c r="E48" s="537"/>
      <c r="F48" s="537"/>
      <c r="G48" s="537"/>
      <c r="H48" s="538"/>
      <c r="I48" s="192"/>
      <c r="J48" s="209">
        <v>43</v>
      </c>
      <c r="K48" s="7"/>
      <c r="L48" s="540"/>
    </row>
    <row r="49" spans="1:12" s="139" customFormat="1" ht="10.5">
      <c r="A49" s="536"/>
      <c r="B49" s="537"/>
      <c r="C49" s="537" t="s">
        <v>346</v>
      </c>
      <c r="D49" s="537"/>
      <c r="E49" s="537"/>
      <c r="F49" s="537"/>
      <c r="G49" s="545"/>
      <c r="H49" s="538"/>
      <c r="I49" s="192"/>
      <c r="J49" s="209">
        <v>44</v>
      </c>
      <c r="K49" s="7"/>
      <c r="L49" s="540"/>
    </row>
    <row r="50" spans="1:12" s="139" customFormat="1" ht="10.5">
      <c r="A50" s="536"/>
      <c r="B50" s="537"/>
      <c r="C50" s="537" t="s">
        <v>347</v>
      </c>
      <c r="D50" s="537"/>
      <c r="E50" s="537"/>
      <c r="F50" s="537"/>
      <c r="G50" s="537"/>
      <c r="H50" s="538"/>
      <c r="I50" s="192"/>
      <c r="J50" s="209">
        <v>45</v>
      </c>
      <c r="K50" s="7"/>
      <c r="L50" s="540"/>
    </row>
    <row r="51" spans="1:12" s="139" customFormat="1" ht="12" thickBot="1">
      <c r="A51" s="536"/>
      <c r="B51" s="537"/>
      <c r="C51" s="537" t="s">
        <v>362</v>
      </c>
      <c r="D51" s="537"/>
      <c r="E51" s="537"/>
      <c r="F51" s="537"/>
      <c r="G51" s="537"/>
      <c r="H51" s="538"/>
      <c r="I51" s="192"/>
      <c r="J51" s="209">
        <v>46</v>
      </c>
      <c r="K51" s="7"/>
      <c r="L51" s="540"/>
    </row>
    <row r="52" spans="1:12" ht="11.25" thickBot="1">
      <c r="A52" s="745" t="s">
        <v>707</v>
      </c>
      <c r="B52" s="742"/>
      <c r="C52" s="742" t="s">
        <v>348</v>
      </c>
      <c r="D52" s="742" t="s">
        <v>349</v>
      </c>
      <c r="E52" s="742"/>
      <c r="F52" s="742"/>
      <c r="G52" s="742"/>
      <c r="H52" s="741"/>
      <c r="I52" s="548" t="s">
        <v>708</v>
      </c>
      <c r="J52" s="549">
        <v>47</v>
      </c>
      <c r="K52" s="550">
        <f>K53+SUM(K56:K58)</f>
        <v>125188</v>
      </c>
      <c r="L52" s="551">
        <f>L53+SUM(L56:L58)</f>
        <v>117680</v>
      </c>
    </row>
    <row r="53" spans="1:12" s="139" customFormat="1" ht="12.75">
      <c r="A53" s="554"/>
      <c r="B53" s="684" t="s">
        <v>391</v>
      </c>
      <c r="C53" s="530" t="s">
        <v>709</v>
      </c>
      <c r="D53" s="530"/>
      <c r="E53" s="530"/>
      <c r="F53" s="530"/>
      <c r="G53" s="530"/>
      <c r="H53" s="531"/>
      <c r="I53" s="192"/>
      <c r="J53" s="209">
        <v>48</v>
      </c>
      <c r="K53" s="7">
        <v>1215</v>
      </c>
      <c r="L53" s="540">
        <v>1215</v>
      </c>
    </row>
    <row r="54" spans="1:12" s="139" customFormat="1" ht="10.5">
      <c r="A54" s="536"/>
      <c r="B54" s="537"/>
      <c r="C54" s="537" t="s">
        <v>440</v>
      </c>
      <c r="D54" s="537" t="s">
        <v>712</v>
      </c>
      <c r="E54" s="537"/>
      <c r="F54" s="537"/>
      <c r="G54" s="537"/>
      <c r="H54" s="538"/>
      <c r="I54" s="192"/>
      <c r="J54" s="209">
        <v>49</v>
      </c>
      <c r="K54" s="7"/>
      <c r="L54" s="540"/>
    </row>
    <row r="55" spans="1:12" s="139" customFormat="1" ht="12.75">
      <c r="A55" s="536"/>
      <c r="B55" s="537"/>
      <c r="C55" s="537"/>
      <c r="D55" s="537" t="s">
        <v>713</v>
      </c>
      <c r="E55" s="537"/>
      <c r="F55" s="537"/>
      <c r="G55" s="537"/>
      <c r="H55" s="538"/>
      <c r="I55" s="192"/>
      <c r="J55" s="209">
        <v>50</v>
      </c>
      <c r="K55" s="7">
        <v>1215</v>
      </c>
      <c r="L55" s="540">
        <v>1215</v>
      </c>
    </row>
    <row r="56" spans="1:12" s="139" customFormat="1" ht="10.5">
      <c r="A56" s="536"/>
      <c r="B56" s="542"/>
      <c r="C56" s="685" t="s">
        <v>714</v>
      </c>
      <c r="D56" s="537"/>
      <c r="E56" s="537"/>
      <c r="F56" s="537"/>
      <c r="G56" s="537"/>
      <c r="H56" s="538"/>
      <c r="I56" s="192"/>
      <c r="J56" s="209">
        <v>51</v>
      </c>
      <c r="K56" s="7">
        <v>255</v>
      </c>
      <c r="L56" s="540">
        <v>255</v>
      </c>
    </row>
    <row r="57" spans="1:12" s="139" customFormat="1" ht="10.5">
      <c r="A57" s="536"/>
      <c r="B57" s="537"/>
      <c r="C57" s="537" t="s">
        <v>715</v>
      </c>
      <c r="D57" s="537"/>
      <c r="E57" s="537"/>
      <c r="F57" s="537"/>
      <c r="G57" s="537"/>
      <c r="H57" s="538"/>
      <c r="I57" s="192"/>
      <c r="J57" s="209">
        <v>52</v>
      </c>
      <c r="K57" s="7">
        <v>123718</v>
      </c>
      <c r="L57" s="540">
        <v>116210</v>
      </c>
    </row>
    <row r="58" spans="1:12" s="139" customFormat="1" ht="11.25" thickBot="1">
      <c r="A58" s="555"/>
      <c r="B58" s="556"/>
      <c r="C58" s="556" t="s">
        <v>350</v>
      </c>
      <c r="D58" s="556"/>
      <c r="E58" s="556"/>
      <c r="F58" s="556"/>
      <c r="G58" s="556"/>
      <c r="H58" s="557"/>
      <c r="I58" s="192"/>
      <c r="J58" s="209">
        <v>53</v>
      </c>
      <c r="K58" s="7"/>
      <c r="L58" s="540"/>
    </row>
    <row r="59" spans="1:12" ht="11.25" thickBot="1">
      <c r="A59" s="745" t="s">
        <v>716</v>
      </c>
      <c r="B59" s="742"/>
      <c r="C59" s="742"/>
      <c r="D59" s="742"/>
      <c r="E59" s="742"/>
      <c r="F59" s="742"/>
      <c r="G59" s="742"/>
      <c r="H59" s="741"/>
      <c r="I59" s="548" t="s">
        <v>717</v>
      </c>
      <c r="J59" s="549">
        <v>54</v>
      </c>
      <c r="K59" s="550">
        <f>K60+SUM(K63:K65)</f>
        <v>1900</v>
      </c>
      <c r="L59" s="551">
        <f>L60+SUM(L63:L65)</f>
        <v>1900</v>
      </c>
    </row>
    <row r="60" spans="1:12" s="139" customFormat="1" ht="12.75">
      <c r="A60" s="554"/>
      <c r="B60" s="684" t="s">
        <v>391</v>
      </c>
      <c r="C60" s="530" t="s">
        <v>709</v>
      </c>
      <c r="D60" s="530"/>
      <c r="E60" s="530"/>
      <c r="F60" s="530"/>
      <c r="G60" s="530"/>
      <c r="H60" s="531"/>
      <c r="I60" s="192"/>
      <c r="J60" s="209">
        <v>55</v>
      </c>
      <c r="K60" s="7"/>
      <c r="L60" s="540"/>
    </row>
    <row r="61" spans="1:12" s="139" customFormat="1" ht="10.5">
      <c r="A61" s="536"/>
      <c r="B61" s="537"/>
      <c r="C61" s="537" t="s">
        <v>440</v>
      </c>
      <c r="D61" s="537" t="s">
        <v>712</v>
      </c>
      <c r="E61" s="537"/>
      <c r="F61" s="537"/>
      <c r="G61" s="537"/>
      <c r="H61" s="538"/>
      <c r="I61" s="192"/>
      <c r="J61" s="209">
        <v>56</v>
      </c>
      <c r="K61" s="7"/>
      <c r="L61" s="540"/>
    </row>
    <row r="62" spans="1:12" s="139" customFormat="1" ht="12.75">
      <c r="A62" s="536"/>
      <c r="B62" s="537"/>
      <c r="C62" s="537"/>
      <c r="D62" s="537" t="s">
        <v>713</v>
      </c>
      <c r="E62" s="537"/>
      <c r="F62" s="537"/>
      <c r="G62" s="537"/>
      <c r="H62" s="538"/>
      <c r="I62" s="192"/>
      <c r="J62" s="209">
        <v>57</v>
      </c>
      <c r="K62" s="7"/>
      <c r="L62" s="540"/>
    </row>
    <row r="63" spans="1:12" s="139" customFormat="1" ht="10.5">
      <c r="A63" s="536"/>
      <c r="B63" s="542"/>
      <c r="C63" s="685" t="s">
        <v>714</v>
      </c>
      <c r="D63" s="537"/>
      <c r="E63" s="537"/>
      <c r="F63" s="537"/>
      <c r="G63" s="537"/>
      <c r="H63" s="538"/>
      <c r="I63" s="192"/>
      <c r="J63" s="209">
        <v>58</v>
      </c>
      <c r="K63" s="7"/>
      <c r="L63" s="540"/>
    </row>
    <row r="64" spans="1:12" s="139" customFormat="1" ht="10.5">
      <c r="A64" s="536"/>
      <c r="B64" s="537"/>
      <c r="C64" s="537" t="s">
        <v>715</v>
      </c>
      <c r="D64" s="537"/>
      <c r="E64" s="537"/>
      <c r="F64" s="537"/>
      <c r="G64" s="537"/>
      <c r="H64" s="538"/>
      <c r="I64" s="192"/>
      <c r="J64" s="209">
        <v>59</v>
      </c>
      <c r="K64" s="7">
        <v>1900</v>
      </c>
      <c r="L64" s="540">
        <v>1900</v>
      </c>
    </row>
    <row r="65" spans="1:12" s="139" customFormat="1" ht="11.25" thickBot="1">
      <c r="A65" s="555"/>
      <c r="B65" s="556"/>
      <c r="C65" s="556" t="s">
        <v>350</v>
      </c>
      <c r="D65" s="556"/>
      <c r="E65" s="556"/>
      <c r="F65" s="556"/>
      <c r="G65" s="556"/>
      <c r="H65" s="557"/>
      <c r="I65" s="192"/>
      <c r="J65" s="209">
        <v>60</v>
      </c>
      <c r="K65" s="7"/>
      <c r="L65" s="540"/>
    </row>
    <row r="66" spans="1:12" ht="11.25" thickBot="1">
      <c r="A66" s="745" t="s">
        <v>718</v>
      </c>
      <c r="B66" s="742"/>
      <c r="C66" s="742"/>
      <c r="D66" s="742"/>
      <c r="E66" s="742"/>
      <c r="F66" s="742"/>
      <c r="G66" s="742"/>
      <c r="H66" s="741"/>
      <c r="I66" s="548"/>
      <c r="J66" s="549">
        <v>61</v>
      </c>
      <c r="K66" s="686"/>
      <c r="L66" s="688"/>
    </row>
    <row r="67" spans="1:12" s="139" customFormat="1" ht="11.25" thickBot="1">
      <c r="A67" s="558" t="s">
        <v>13</v>
      </c>
      <c r="B67" s="558"/>
      <c r="C67" s="558"/>
      <c r="D67" s="558"/>
      <c r="E67" s="558"/>
      <c r="F67" s="558"/>
      <c r="G67" s="558"/>
      <c r="H67" s="558"/>
      <c r="I67" s="326"/>
      <c r="J67" s="559"/>
      <c r="K67" s="560" t="s">
        <v>351</v>
      </c>
      <c r="L67" s="561" t="s">
        <v>352</v>
      </c>
    </row>
    <row r="68" spans="1:12" ht="11.25" thickBot="1">
      <c r="A68" s="745" t="s">
        <v>719</v>
      </c>
      <c r="B68" s="742"/>
      <c r="C68" s="742"/>
      <c r="D68" s="742"/>
      <c r="E68" s="742"/>
      <c r="F68" s="742"/>
      <c r="G68" s="742"/>
      <c r="H68" s="741"/>
      <c r="I68" s="548" t="s">
        <v>721</v>
      </c>
      <c r="J68" s="549">
        <v>62</v>
      </c>
      <c r="K68" s="550">
        <f>SUM(K69:K75)</f>
        <v>43345</v>
      </c>
      <c r="L68" s="551">
        <f>SUM(L69:L75)</f>
        <v>39811</v>
      </c>
    </row>
    <row r="69" spans="1:12" s="139" customFormat="1" ht="10.5">
      <c r="A69" s="536"/>
      <c r="B69" s="545" t="s">
        <v>391</v>
      </c>
      <c r="C69" s="537" t="s">
        <v>353</v>
      </c>
      <c r="D69" s="537"/>
      <c r="E69" s="537"/>
      <c r="F69" s="537"/>
      <c r="G69" s="537"/>
      <c r="H69" s="538"/>
      <c r="I69" s="158"/>
      <c r="J69" s="562">
        <v>63</v>
      </c>
      <c r="K69" s="7"/>
      <c r="L69" s="540"/>
    </row>
    <row r="70" spans="1:12" s="139" customFormat="1" ht="10.5">
      <c r="A70" s="536"/>
      <c r="B70" s="537"/>
      <c r="C70" s="537" t="s">
        <v>354</v>
      </c>
      <c r="D70" s="537"/>
      <c r="E70" s="537"/>
      <c r="F70" s="537"/>
      <c r="G70" s="537"/>
      <c r="H70" s="538"/>
      <c r="I70" s="158"/>
      <c r="J70" s="562">
        <v>64</v>
      </c>
      <c r="K70" s="7">
        <v>29602</v>
      </c>
      <c r="L70" s="540">
        <v>16455</v>
      </c>
    </row>
    <row r="71" spans="1:12" s="139" customFormat="1" ht="10.5">
      <c r="A71" s="536"/>
      <c r="B71" s="537"/>
      <c r="C71" s="537" t="s">
        <v>725</v>
      </c>
      <c r="D71" s="537"/>
      <c r="E71" s="537"/>
      <c r="F71" s="537"/>
      <c r="G71" s="537"/>
      <c r="H71" s="538"/>
      <c r="I71" s="158"/>
      <c r="J71" s="562">
        <v>65</v>
      </c>
      <c r="K71" s="7">
        <v>1776</v>
      </c>
      <c r="L71" s="540">
        <v>1972</v>
      </c>
    </row>
    <row r="72" spans="1:12" s="139" customFormat="1" ht="10.5">
      <c r="A72" s="536"/>
      <c r="B72" s="537"/>
      <c r="C72" s="386" t="s">
        <v>552</v>
      </c>
      <c r="D72" s="537"/>
      <c r="E72" s="537"/>
      <c r="F72" s="537"/>
      <c r="G72" s="537"/>
      <c r="H72" s="538"/>
      <c r="I72" s="158"/>
      <c r="J72" s="562">
        <v>66</v>
      </c>
      <c r="K72" s="7"/>
      <c r="L72" s="540">
        <v>1896</v>
      </c>
    </row>
    <row r="73" spans="1:12" s="139" customFormat="1" ht="10.5">
      <c r="A73" s="536"/>
      <c r="B73" s="537"/>
      <c r="C73" s="386" t="s">
        <v>507</v>
      </c>
      <c r="D73" s="537"/>
      <c r="E73" s="537"/>
      <c r="F73" s="537"/>
      <c r="G73" s="537"/>
      <c r="H73" s="538"/>
      <c r="I73" s="158"/>
      <c r="J73" s="562">
        <v>67</v>
      </c>
      <c r="K73" s="7">
        <v>370</v>
      </c>
      <c r="L73" s="540">
        <v>58</v>
      </c>
    </row>
    <row r="74" spans="1:12" s="139" customFormat="1" ht="10.5">
      <c r="A74" s="536"/>
      <c r="B74" s="537"/>
      <c r="C74" s="386" t="s">
        <v>568</v>
      </c>
      <c r="D74" s="537"/>
      <c r="E74" s="537"/>
      <c r="F74" s="537"/>
      <c r="G74" s="537"/>
      <c r="H74" s="538"/>
      <c r="I74" s="158"/>
      <c r="J74" s="562">
        <v>68</v>
      </c>
      <c r="K74" s="7">
        <v>1597</v>
      </c>
      <c r="L74" s="540">
        <v>1980</v>
      </c>
    </row>
    <row r="75" spans="1:12" s="139" customFormat="1" ht="11.25" thickBot="1">
      <c r="A75" s="555"/>
      <c r="B75" s="556"/>
      <c r="C75" s="564" t="s">
        <v>509</v>
      </c>
      <c r="D75" s="556"/>
      <c r="E75" s="556"/>
      <c r="F75" s="556"/>
      <c r="G75" s="556"/>
      <c r="H75" s="557"/>
      <c r="I75" s="565"/>
      <c r="J75" s="566">
        <v>69</v>
      </c>
      <c r="K75" s="567">
        <v>10000</v>
      </c>
      <c r="L75" s="568">
        <v>17450</v>
      </c>
    </row>
    <row r="76" spans="1:12" ht="11.25" thickBot="1">
      <c r="A76" s="745" t="s">
        <v>720</v>
      </c>
      <c r="B76" s="742"/>
      <c r="C76" s="742"/>
      <c r="D76" s="742"/>
      <c r="E76" s="742"/>
      <c r="F76" s="742"/>
      <c r="G76" s="742"/>
      <c r="H76" s="741"/>
      <c r="I76" s="548"/>
      <c r="J76" s="549">
        <v>70</v>
      </c>
      <c r="K76" s="689"/>
      <c r="L76" s="688">
        <v>58</v>
      </c>
    </row>
    <row r="77" spans="1:12" ht="10.5">
      <c r="A77" s="536"/>
      <c r="B77" s="545" t="s">
        <v>440</v>
      </c>
      <c r="C77" s="386" t="s">
        <v>355</v>
      </c>
      <c r="D77" s="537"/>
      <c r="E77" s="537"/>
      <c r="F77" s="537"/>
      <c r="G77" s="537"/>
      <c r="H77" s="538"/>
      <c r="I77" s="563"/>
      <c r="J77" s="562">
        <v>71</v>
      </c>
      <c r="K77" s="7">
        <v>254</v>
      </c>
      <c r="L77" s="547">
        <v>58</v>
      </c>
    </row>
    <row r="78" spans="1:12" ht="11.25" thickBot="1">
      <c r="A78" s="555"/>
      <c r="B78" s="556"/>
      <c r="C78" s="564" t="s">
        <v>722</v>
      </c>
      <c r="D78" s="556"/>
      <c r="E78" s="556"/>
      <c r="F78" s="556"/>
      <c r="G78" s="556"/>
      <c r="H78" s="557"/>
      <c r="I78" s="565"/>
      <c r="J78" s="566">
        <v>72</v>
      </c>
      <c r="K78" s="567"/>
      <c r="L78" s="568"/>
    </row>
    <row r="79" ht="10.5">
      <c r="K79" s="569"/>
    </row>
    <row r="80" spans="1:11" ht="12.75">
      <c r="A80" s="687" t="s">
        <v>723</v>
      </c>
      <c r="K80" s="569"/>
    </row>
    <row r="81" spans="1:12" ht="10.5">
      <c r="A81" s="738" t="s">
        <v>724</v>
      </c>
      <c r="B81" s="739"/>
      <c r="C81" s="739"/>
      <c r="D81" s="739"/>
      <c r="E81" s="739"/>
      <c r="F81" s="739"/>
      <c r="G81" s="739"/>
      <c r="H81" s="739"/>
      <c r="I81" s="739"/>
      <c r="J81" s="740"/>
      <c r="K81" s="740"/>
      <c r="L81" s="740"/>
    </row>
  </sheetData>
  <sheetProtection sheet="1" objects="1" scenarios="1"/>
  <mergeCells count="13">
    <mergeCell ref="A68:H68"/>
    <mergeCell ref="A76:H76"/>
    <mergeCell ref="A81:L81"/>
    <mergeCell ref="L4:L5"/>
    <mergeCell ref="A6:H6"/>
    <mergeCell ref="A44:H44"/>
    <mergeCell ref="A52:H52"/>
    <mergeCell ref="A59:H59"/>
    <mergeCell ref="A66:H66"/>
    <mergeCell ref="A2:H3"/>
    <mergeCell ref="A4:H5"/>
    <mergeCell ref="J4:J5"/>
    <mergeCell ref="K4:K5"/>
  </mergeCells>
  <printOptions/>
  <pageMargins left="0.56" right="0.41" top="0.68" bottom="0.84" header="0.4921259845" footer="0.4921259845"/>
  <pageSetup fitToHeight="1" fitToWidth="1" horizontalDpi="600" verticalDpi="600" orientation="portrait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2"/>
  </sheetPr>
  <dimension ref="A1:D7"/>
  <sheetViews>
    <sheetView workbookViewId="0" topLeftCell="A1">
      <selection activeCell="C6" sqref="C6"/>
    </sheetView>
  </sheetViews>
  <sheetFormatPr defaultColWidth="9.33203125" defaultRowHeight="10.5"/>
  <cols>
    <col min="1" max="1" width="33.66015625" style="2" customWidth="1"/>
    <col min="2" max="4" width="17" style="2" customWidth="1"/>
    <col min="5" max="16384" width="9.33203125" style="2" customWidth="1"/>
  </cols>
  <sheetData>
    <row r="1" ht="10.5">
      <c r="A1" s="1" t="s">
        <v>847</v>
      </c>
    </row>
    <row r="3" ht="10.5">
      <c r="A3" s="1" t="s">
        <v>363</v>
      </c>
    </row>
    <row r="4" ht="10.5">
      <c r="D4" s="3" t="s">
        <v>364</v>
      </c>
    </row>
    <row r="5" spans="1:4" s="5" customFormat="1" ht="33.75" customHeight="1">
      <c r="A5" s="4" t="s">
        <v>365</v>
      </c>
      <c r="B5" s="4" t="s">
        <v>366</v>
      </c>
      <c r="C5" s="4" t="s">
        <v>367</v>
      </c>
      <c r="D5" s="4" t="s">
        <v>368</v>
      </c>
    </row>
    <row r="6" spans="1:4" ht="13.5" customHeight="1">
      <c r="A6" s="6" t="s">
        <v>795</v>
      </c>
      <c r="B6" s="7">
        <v>718</v>
      </c>
      <c r="C6" s="7">
        <v>834</v>
      </c>
      <c r="D6" s="8">
        <f>SUM(B6:C6)</f>
        <v>1552</v>
      </c>
    </row>
    <row r="7" ht="10.5">
      <c r="A7" s="9"/>
    </row>
  </sheetData>
  <sheetProtection sheet="1" objects="1" scenarios="1"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2"/>
  </sheetPr>
  <dimension ref="A1:J8"/>
  <sheetViews>
    <sheetView workbookViewId="0" topLeftCell="A1">
      <selection activeCell="J7" sqref="J7"/>
    </sheetView>
  </sheetViews>
  <sheetFormatPr defaultColWidth="9.33203125" defaultRowHeight="10.5"/>
  <cols>
    <col min="1" max="1" width="13" style="2" customWidth="1"/>
    <col min="2" max="10" width="12.66015625" style="2" customWidth="1"/>
    <col min="11" max="16384" width="9.33203125" style="2" customWidth="1"/>
  </cols>
  <sheetData>
    <row r="1" ht="10.5">
      <c r="A1" s="1" t="s">
        <v>379</v>
      </c>
    </row>
    <row r="3" ht="10.5">
      <c r="A3" s="1" t="s">
        <v>369</v>
      </c>
    </row>
    <row r="4" ht="10.5">
      <c r="J4" s="3" t="s">
        <v>370</v>
      </c>
    </row>
    <row r="5" spans="1:10" ht="10.5">
      <c r="A5" s="765" t="s">
        <v>371</v>
      </c>
      <c r="B5" s="10" t="s">
        <v>975</v>
      </c>
      <c r="C5" s="10" t="s">
        <v>372</v>
      </c>
      <c r="D5" s="10" t="s">
        <v>373</v>
      </c>
      <c r="E5" s="10" t="s">
        <v>374</v>
      </c>
      <c r="F5" s="10" t="s">
        <v>375</v>
      </c>
      <c r="G5" s="10" t="s">
        <v>376</v>
      </c>
      <c r="H5" s="10" t="s">
        <v>377</v>
      </c>
      <c r="I5" s="10" t="s">
        <v>378</v>
      </c>
      <c r="J5" s="10" t="s">
        <v>976</v>
      </c>
    </row>
    <row r="6" spans="1:10" ht="10.5">
      <c r="A6" s="765"/>
      <c r="B6" s="7">
        <v>-3998</v>
      </c>
      <c r="C6" s="7">
        <v>-3100</v>
      </c>
      <c r="D6" s="7">
        <v>-3100</v>
      </c>
      <c r="E6" s="7">
        <v>-4616</v>
      </c>
      <c r="F6" s="7">
        <v>-6222</v>
      </c>
      <c r="G6" s="7">
        <v>-6222</v>
      </c>
      <c r="H6" s="7">
        <v>-5554</v>
      </c>
      <c r="I6" s="7">
        <v>-5536</v>
      </c>
      <c r="J6" s="7">
        <v>4158</v>
      </c>
    </row>
    <row r="8" ht="10.5">
      <c r="A8" s="2" t="s">
        <v>742</v>
      </c>
    </row>
  </sheetData>
  <sheetProtection sheet="1" objects="1" scenarios="1"/>
  <mergeCells count="1">
    <mergeCell ref="A5:A6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P60"/>
  <sheetViews>
    <sheetView workbookViewId="0" topLeftCell="A1">
      <selection activeCell="A16" sqref="A16:A35"/>
    </sheetView>
  </sheetViews>
  <sheetFormatPr defaultColWidth="9.33203125" defaultRowHeight="10.5"/>
  <cols>
    <col min="1" max="1" width="3.83203125" style="12" customWidth="1"/>
    <col min="2" max="2" width="58.5" style="12" customWidth="1"/>
    <col min="3" max="8" width="11.16015625" style="12" customWidth="1"/>
    <col min="9" max="9" width="11.66015625" style="12" customWidth="1"/>
    <col min="10" max="16" width="11.16015625" style="12" customWidth="1"/>
    <col min="17" max="16384" width="9.33203125" style="12" customWidth="1"/>
  </cols>
  <sheetData>
    <row r="1" spans="1:13" ht="10.5">
      <c r="A1" s="11" t="s">
        <v>393</v>
      </c>
      <c r="K1" s="2"/>
      <c r="L1" s="2"/>
      <c r="M1" s="2"/>
    </row>
    <row r="2" s="2" customFormat="1" ht="10.5"/>
    <row r="3" ht="10.5">
      <c r="A3" s="11" t="s">
        <v>380</v>
      </c>
    </row>
    <row r="4" s="2" customFormat="1" ht="11.25" thickBot="1">
      <c r="P4" s="3" t="s">
        <v>370</v>
      </c>
    </row>
    <row r="5" spans="1:16" s="5" customFormat="1" ht="52.5" customHeight="1" thickBot="1">
      <c r="A5" s="13" t="s">
        <v>381</v>
      </c>
      <c r="B5" s="14" t="s">
        <v>382</v>
      </c>
      <c r="C5" s="773" t="s">
        <v>396</v>
      </c>
      <c r="D5" s="767"/>
      <c r="E5" s="766" t="s">
        <v>395</v>
      </c>
      <c r="F5" s="767"/>
      <c r="G5" s="766" t="s">
        <v>386</v>
      </c>
      <c r="H5" s="767"/>
      <c r="I5" s="15" t="s">
        <v>397</v>
      </c>
      <c r="J5" s="766" t="s">
        <v>384</v>
      </c>
      <c r="K5" s="767"/>
      <c r="L5" s="16" t="s">
        <v>385</v>
      </c>
      <c r="M5" s="17" t="s">
        <v>386</v>
      </c>
      <c r="N5" s="18" t="s">
        <v>387</v>
      </c>
      <c r="O5" s="19" t="s">
        <v>734</v>
      </c>
      <c r="P5" s="20" t="s">
        <v>388</v>
      </c>
    </row>
    <row r="6" spans="1:16" s="5" customFormat="1" ht="11.25" thickBot="1">
      <c r="A6" s="13"/>
      <c r="B6" s="570" t="s">
        <v>977</v>
      </c>
      <c r="C6" s="22" t="s">
        <v>389</v>
      </c>
      <c r="D6" s="23" t="s">
        <v>390</v>
      </c>
      <c r="E6" s="23" t="s">
        <v>389</v>
      </c>
      <c r="F6" s="23" t="s">
        <v>390</v>
      </c>
      <c r="G6" s="23" t="s">
        <v>389</v>
      </c>
      <c r="H6" s="23" t="s">
        <v>390</v>
      </c>
      <c r="I6" s="23"/>
      <c r="J6" s="23" t="s">
        <v>389</v>
      </c>
      <c r="K6" s="23" t="s">
        <v>390</v>
      </c>
      <c r="L6" s="24"/>
      <c r="M6" s="25"/>
      <c r="N6" s="26"/>
      <c r="O6" s="24"/>
      <c r="P6" s="21"/>
    </row>
    <row r="7" spans="1:16" s="5" customFormat="1" ht="11.25" thickBot="1">
      <c r="A7" s="22"/>
      <c r="B7" s="98" t="s">
        <v>394</v>
      </c>
      <c r="C7" s="28">
        <v>1</v>
      </c>
      <c r="D7" s="28">
        <v>2</v>
      </c>
      <c r="E7" s="28">
        <v>3</v>
      </c>
      <c r="F7" s="28">
        <v>4</v>
      </c>
      <c r="G7" s="28">
        <v>5</v>
      </c>
      <c r="H7" s="28">
        <v>6</v>
      </c>
      <c r="I7" s="28">
        <v>7</v>
      </c>
      <c r="J7" s="28">
        <v>8</v>
      </c>
      <c r="K7" s="28">
        <v>9</v>
      </c>
      <c r="L7" s="29">
        <v>10</v>
      </c>
      <c r="M7" s="30">
        <v>11</v>
      </c>
      <c r="N7" s="28">
        <v>12</v>
      </c>
      <c r="O7" s="23">
        <v>13</v>
      </c>
      <c r="P7" s="27">
        <v>14</v>
      </c>
    </row>
    <row r="8" spans="1:16" s="37" customFormat="1" ht="3.75" customHeight="1" thickBot="1">
      <c r="A8" s="31"/>
      <c r="B8" s="32"/>
      <c r="C8" s="33"/>
      <c r="D8" s="33"/>
      <c r="E8" s="34"/>
      <c r="F8" s="34"/>
      <c r="G8" s="34"/>
      <c r="H8" s="34"/>
      <c r="I8" s="35"/>
      <c r="J8" s="35"/>
      <c r="K8" s="35"/>
      <c r="L8" s="36"/>
      <c r="M8" s="25"/>
      <c r="N8" s="26"/>
      <c r="O8" s="24"/>
      <c r="P8" s="21"/>
    </row>
    <row r="9" spans="1:16" ht="13.5" customHeight="1" thickBot="1">
      <c r="A9" s="38">
        <v>1</v>
      </c>
      <c r="B9" s="39" t="s">
        <v>735</v>
      </c>
      <c r="C9" s="40">
        <v>104016</v>
      </c>
      <c r="D9" s="41"/>
      <c r="E9" s="41"/>
      <c r="F9" s="41"/>
      <c r="G9" s="697">
        <f>C9+E9</f>
        <v>104016</v>
      </c>
      <c r="H9" s="697">
        <f>D9+F9</f>
        <v>0</v>
      </c>
      <c r="I9" s="42">
        <f>SUM(G9:H9)</f>
        <v>104016</v>
      </c>
      <c r="J9" s="41"/>
      <c r="K9" s="41"/>
      <c r="L9" s="43">
        <f>SUM(J9:K9)</f>
        <v>0</v>
      </c>
      <c r="M9" s="44">
        <f>I9+L9</f>
        <v>104016</v>
      </c>
      <c r="N9" s="40">
        <v>96566</v>
      </c>
      <c r="O9" s="45">
        <v>7450</v>
      </c>
      <c r="P9" s="46">
        <f>M9-N9-O9</f>
        <v>0</v>
      </c>
    </row>
    <row r="10" spans="1:16" s="37" customFormat="1" ht="3.75" customHeight="1" thickBot="1">
      <c r="A10" s="47"/>
      <c r="B10" s="48"/>
      <c r="C10" s="129"/>
      <c r="D10" s="129"/>
      <c r="E10" s="78"/>
      <c r="F10" s="78"/>
      <c r="G10" s="50"/>
      <c r="H10" s="50"/>
      <c r="I10" s="51"/>
      <c r="J10" s="50"/>
      <c r="K10" s="50"/>
      <c r="L10" s="52"/>
      <c r="M10" s="53"/>
      <c r="N10" s="49"/>
      <c r="O10" s="54"/>
      <c r="P10" s="55"/>
    </row>
    <row r="11" spans="1:16" ht="13.5" customHeight="1">
      <c r="A11" s="101">
        <v>2</v>
      </c>
      <c r="B11" s="115" t="s">
        <v>736</v>
      </c>
      <c r="C11" s="125">
        <f aca="true" t="shared" si="0" ref="C11:K11">SUM(C12:C13)</f>
        <v>470</v>
      </c>
      <c r="D11" s="114">
        <f t="shared" si="0"/>
        <v>0</v>
      </c>
      <c r="E11" s="114">
        <f t="shared" si="0"/>
        <v>0</v>
      </c>
      <c r="F11" s="114">
        <f t="shared" si="0"/>
        <v>0</v>
      </c>
      <c r="G11" s="114">
        <f t="shared" si="0"/>
        <v>470</v>
      </c>
      <c r="H11" s="114">
        <f t="shared" si="0"/>
        <v>0</v>
      </c>
      <c r="I11" s="103">
        <f t="shared" si="0"/>
        <v>470</v>
      </c>
      <c r="J11" s="114">
        <f t="shared" si="0"/>
        <v>15951</v>
      </c>
      <c r="K11" s="114">
        <f t="shared" si="0"/>
        <v>1900</v>
      </c>
      <c r="L11" s="104">
        <f>SUM(J11:K11)</f>
        <v>17851</v>
      </c>
      <c r="M11" s="108">
        <f>I11+L11</f>
        <v>18321</v>
      </c>
      <c r="N11" s="114">
        <f>SUM(N12:N13)</f>
        <v>18263</v>
      </c>
      <c r="O11" s="114">
        <f>SUM(O12:O13)</f>
        <v>58</v>
      </c>
      <c r="P11" s="104">
        <f>M11-N11-O11</f>
        <v>0</v>
      </c>
    </row>
    <row r="12" spans="1:16" ht="13.5" customHeight="1">
      <c r="A12" s="99"/>
      <c r="B12" s="116" t="s">
        <v>398</v>
      </c>
      <c r="C12" s="66">
        <v>470</v>
      </c>
      <c r="D12" s="67"/>
      <c r="E12" s="67"/>
      <c r="F12" s="67"/>
      <c r="G12" s="698">
        <f>C12+E12</f>
        <v>470</v>
      </c>
      <c r="H12" s="698">
        <f>D12+F12</f>
        <v>0</v>
      </c>
      <c r="I12" s="68">
        <f>SUM(G12:H12)</f>
        <v>470</v>
      </c>
      <c r="J12" s="67">
        <v>15951</v>
      </c>
      <c r="K12" s="67">
        <v>1900</v>
      </c>
      <c r="L12" s="105">
        <f>SUM(J12:K12)</f>
        <v>17851</v>
      </c>
      <c r="M12" s="109">
        <f>I12+L12</f>
        <v>18321</v>
      </c>
      <c r="N12" s="112">
        <v>18263</v>
      </c>
      <c r="O12" s="67">
        <v>58</v>
      </c>
      <c r="P12" s="105">
        <f>M12-N12-O12</f>
        <v>0</v>
      </c>
    </row>
    <row r="13" spans="1:16" ht="13.5" customHeight="1" thickBot="1">
      <c r="A13" s="106"/>
      <c r="B13" s="117" t="s">
        <v>399</v>
      </c>
      <c r="C13" s="84"/>
      <c r="D13" s="85"/>
      <c r="E13" s="85"/>
      <c r="F13" s="85"/>
      <c r="G13" s="699">
        <f>C13+E13</f>
        <v>0</v>
      </c>
      <c r="H13" s="699">
        <f>D13+F13</f>
        <v>0</v>
      </c>
      <c r="I13" s="86">
        <f>SUM(G13:H13)</f>
        <v>0</v>
      </c>
      <c r="J13" s="85"/>
      <c r="K13" s="85"/>
      <c r="L13" s="107">
        <f>SUM(J13:K13)</f>
        <v>0</v>
      </c>
      <c r="M13" s="110">
        <f>I13+L13</f>
        <v>0</v>
      </c>
      <c r="N13" s="113"/>
      <c r="O13" s="85"/>
      <c r="P13" s="107">
        <f>M13-N13-O13</f>
        <v>0</v>
      </c>
    </row>
    <row r="14" spans="1:16" s="37" customFormat="1" ht="3.75" customHeight="1" thickBot="1">
      <c r="A14" s="99"/>
      <c r="B14" s="100"/>
      <c r="C14" s="94"/>
      <c r="D14" s="94"/>
      <c r="E14" s="95"/>
      <c r="F14" s="95"/>
      <c r="G14" s="95"/>
      <c r="H14" s="95"/>
      <c r="I14" s="95"/>
      <c r="J14" s="95"/>
      <c r="K14" s="95"/>
      <c r="L14" s="73"/>
      <c r="M14" s="74"/>
      <c r="N14" s="94"/>
      <c r="O14" s="96"/>
      <c r="P14" s="77"/>
    </row>
    <row r="15" spans="1:16" ht="13.5" customHeight="1" thickBot="1">
      <c r="A15" s="38">
        <v>3</v>
      </c>
      <c r="B15" s="39" t="s">
        <v>737</v>
      </c>
      <c r="C15" s="56">
        <f aca="true" t="shared" si="1" ref="C15:I15">SUM(C16:C35)</f>
        <v>2175</v>
      </c>
      <c r="D15" s="56">
        <f t="shared" si="1"/>
        <v>0</v>
      </c>
      <c r="E15" s="56">
        <f t="shared" si="1"/>
        <v>0</v>
      </c>
      <c r="F15" s="56">
        <f t="shared" si="1"/>
        <v>0</v>
      </c>
      <c r="G15" s="56">
        <f t="shared" si="1"/>
        <v>2175</v>
      </c>
      <c r="H15" s="56">
        <f t="shared" si="1"/>
        <v>0</v>
      </c>
      <c r="I15" s="700">
        <f t="shared" si="1"/>
        <v>2175</v>
      </c>
      <c r="J15" s="56">
        <f>SUM(J16:J35)</f>
        <v>2321</v>
      </c>
      <c r="K15" s="56">
        <f>SUM(K16:K35)</f>
        <v>0</v>
      </c>
      <c r="L15" s="43">
        <f>SUM(J15:K15)</f>
        <v>2321</v>
      </c>
      <c r="M15" s="44">
        <f>I15+L15</f>
        <v>4496</v>
      </c>
      <c r="N15" s="56">
        <f>SUM(N16:N35)</f>
        <v>4496</v>
      </c>
      <c r="O15" s="56">
        <f>SUM(O16:O35)</f>
        <v>0</v>
      </c>
      <c r="P15" s="46">
        <f>M15-N15-O15</f>
        <v>0</v>
      </c>
    </row>
    <row r="16" spans="1:16" ht="12" customHeight="1">
      <c r="A16" s="768" t="s">
        <v>391</v>
      </c>
      <c r="B16" s="122" t="s">
        <v>400</v>
      </c>
      <c r="C16" s="58"/>
      <c r="D16" s="58"/>
      <c r="E16" s="59"/>
      <c r="F16" s="58"/>
      <c r="G16" s="118">
        <f aca="true" t="shared" si="2" ref="G16:H18">C16+E16</f>
        <v>0</v>
      </c>
      <c r="H16" s="118">
        <f t="shared" si="2"/>
        <v>0</v>
      </c>
      <c r="I16" s="60">
        <f>SUM(G16:H16)</f>
        <v>0</v>
      </c>
      <c r="J16" s="59">
        <v>2321</v>
      </c>
      <c r="K16" s="59"/>
      <c r="L16" s="61">
        <f>SUM(J16:K16)</f>
        <v>2321</v>
      </c>
      <c r="M16" s="62">
        <f>I16+L16</f>
        <v>2321</v>
      </c>
      <c r="N16" s="58">
        <v>2321</v>
      </c>
      <c r="O16" s="63"/>
      <c r="P16" s="64">
        <f>M16-N16-O16</f>
        <v>0</v>
      </c>
    </row>
    <row r="17" spans="1:16" ht="12" customHeight="1">
      <c r="A17" s="769"/>
      <c r="B17" s="123" t="s">
        <v>401</v>
      </c>
      <c r="C17" s="66"/>
      <c r="D17" s="66"/>
      <c r="E17" s="67"/>
      <c r="F17" s="66"/>
      <c r="G17" s="119">
        <f t="shared" si="2"/>
        <v>0</v>
      </c>
      <c r="H17" s="119">
        <f t="shared" si="2"/>
        <v>0</v>
      </c>
      <c r="I17" s="68">
        <f>SUM(G17:H17)</f>
        <v>0</v>
      </c>
      <c r="J17" s="67"/>
      <c r="K17" s="67"/>
      <c r="L17" s="61">
        <f>SUM(J17:K17)</f>
        <v>0</v>
      </c>
      <c r="M17" s="62">
        <f>I17+L17</f>
        <v>0</v>
      </c>
      <c r="N17" s="58"/>
      <c r="O17" s="63"/>
      <c r="P17" s="64">
        <f>M17-N17-O17</f>
        <v>0</v>
      </c>
    </row>
    <row r="18" spans="1:16" ht="12" customHeight="1">
      <c r="A18" s="769"/>
      <c r="B18" s="123" t="s">
        <v>402</v>
      </c>
      <c r="C18" s="66"/>
      <c r="D18" s="66"/>
      <c r="E18" s="67"/>
      <c r="F18" s="66"/>
      <c r="G18" s="119">
        <f t="shared" si="2"/>
        <v>0</v>
      </c>
      <c r="H18" s="119">
        <f t="shared" si="2"/>
        <v>0</v>
      </c>
      <c r="I18" s="68">
        <f>SUM(G18:H18)</f>
        <v>0</v>
      </c>
      <c r="J18" s="67"/>
      <c r="K18" s="67"/>
      <c r="L18" s="61">
        <f>SUM(J18:K18)</f>
        <v>0</v>
      </c>
      <c r="M18" s="62">
        <f>I18+L18</f>
        <v>0</v>
      </c>
      <c r="N18" s="58"/>
      <c r="O18" s="63"/>
      <c r="P18" s="64">
        <f>M18-N18-O18</f>
        <v>0</v>
      </c>
    </row>
    <row r="19" spans="1:16" ht="12" customHeight="1">
      <c r="A19" s="769"/>
      <c r="B19" s="123" t="s">
        <v>403</v>
      </c>
      <c r="C19" s="66"/>
      <c r="D19" s="66"/>
      <c r="E19" s="67"/>
      <c r="F19" s="66"/>
      <c r="G19" s="119">
        <f aca="true" t="shared" si="3" ref="G19:G32">C19+E19</f>
        <v>0</v>
      </c>
      <c r="H19" s="119">
        <f aca="true" t="shared" si="4" ref="H19:H32">D19+F19</f>
        <v>0</v>
      </c>
      <c r="I19" s="68">
        <f aca="true" t="shared" si="5" ref="I19:I32">SUM(G19:H19)</f>
        <v>0</v>
      </c>
      <c r="J19" s="67"/>
      <c r="K19" s="67"/>
      <c r="L19" s="61">
        <f aca="true" t="shared" si="6" ref="L19:L32">SUM(J19:K19)</f>
        <v>0</v>
      </c>
      <c r="M19" s="62">
        <f aca="true" t="shared" si="7" ref="M19:M32">I19+L19</f>
        <v>0</v>
      </c>
      <c r="N19" s="58"/>
      <c r="O19" s="63"/>
      <c r="P19" s="64">
        <f aca="true" t="shared" si="8" ref="P19:P32">M19-N19-O19</f>
        <v>0</v>
      </c>
    </row>
    <row r="20" spans="1:16" ht="12" customHeight="1">
      <c r="A20" s="769"/>
      <c r="B20" s="123" t="s">
        <v>404</v>
      </c>
      <c r="C20" s="66"/>
      <c r="D20" s="66"/>
      <c r="E20" s="67"/>
      <c r="F20" s="66"/>
      <c r="G20" s="119">
        <f t="shared" si="3"/>
        <v>0</v>
      </c>
      <c r="H20" s="119">
        <f t="shared" si="4"/>
        <v>0</v>
      </c>
      <c r="I20" s="68">
        <f t="shared" si="5"/>
        <v>0</v>
      </c>
      <c r="J20" s="67"/>
      <c r="K20" s="67"/>
      <c r="L20" s="61">
        <f t="shared" si="6"/>
        <v>0</v>
      </c>
      <c r="M20" s="62">
        <f t="shared" si="7"/>
        <v>0</v>
      </c>
      <c r="N20" s="58"/>
      <c r="O20" s="63"/>
      <c r="P20" s="64">
        <f t="shared" si="8"/>
        <v>0</v>
      </c>
    </row>
    <row r="21" spans="1:16" ht="12" customHeight="1">
      <c r="A21" s="769"/>
      <c r="B21" s="123" t="s">
        <v>405</v>
      </c>
      <c r="C21" s="66"/>
      <c r="D21" s="66"/>
      <c r="E21" s="67"/>
      <c r="F21" s="66"/>
      <c r="G21" s="119">
        <f t="shared" si="3"/>
        <v>0</v>
      </c>
      <c r="H21" s="119">
        <f t="shared" si="4"/>
        <v>0</v>
      </c>
      <c r="I21" s="68">
        <f t="shared" si="5"/>
        <v>0</v>
      </c>
      <c r="J21" s="67"/>
      <c r="K21" s="67"/>
      <c r="L21" s="61">
        <f t="shared" si="6"/>
        <v>0</v>
      </c>
      <c r="M21" s="62">
        <f t="shared" si="7"/>
        <v>0</v>
      </c>
      <c r="N21" s="58"/>
      <c r="O21" s="63"/>
      <c r="P21" s="64">
        <f t="shared" si="8"/>
        <v>0</v>
      </c>
    </row>
    <row r="22" spans="1:16" ht="12" customHeight="1">
      <c r="A22" s="769"/>
      <c r="B22" s="123" t="s">
        <v>406</v>
      </c>
      <c r="C22" s="66"/>
      <c r="D22" s="66"/>
      <c r="E22" s="67"/>
      <c r="F22" s="66"/>
      <c r="G22" s="119">
        <f t="shared" si="3"/>
        <v>0</v>
      </c>
      <c r="H22" s="119">
        <f t="shared" si="4"/>
        <v>0</v>
      </c>
      <c r="I22" s="68">
        <f t="shared" si="5"/>
        <v>0</v>
      </c>
      <c r="J22" s="67"/>
      <c r="K22" s="67"/>
      <c r="L22" s="61">
        <f t="shared" si="6"/>
        <v>0</v>
      </c>
      <c r="M22" s="62">
        <f t="shared" si="7"/>
        <v>0</v>
      </c>
      <c r="N22" s="58"/>
      <c r="O22" s="63"/>
      <c r="P22" s="64">
        <f t="shared" si="8"/>
        <v>0</v>
      </c>
    </row>
    <row r="23" spans="1:16" ht="12" customHeight="1">
      <c r="A23" s="769"/>
      <c r="B23" s="123" t="s">
        <v>407</v>
      </c>
      <c r="C23" s="66"/>
      <c r="D23" s="66"/>
      <c r="E23" s="67"/>
      <c r="F23" s="66"/>
      <c r="G23" s="119">
        <f t="shared" si="3"/>
        <v>0</v>
      </c>
      <c r="H23" s="119">
        <f t="shared" si="4"/>
        <v>0</v>
      </c>
      <c r="I23" s="68">
        <f t="shared" si="5"/>
        <v>0</v>
      </c>
      <c r="J23" s="67"/>
      <c r="K23" s="67"/>
      <c r="L23" s="61">
        <f t="shared" si="6"/>
        <v>0</v>
      </c>
      <c r="M23" s="62">
        <f t="shared" si="7"/>
        <v>0</v>
      </c>
      <c r="N23" s="58"/>
      <c r="O23" s="63"/>
      <c r="P23" s="64">
        <f t="shared" si="8"/>
        <v>0</v>
      </c>
    </row>
    <row r="24" spans="1:16" ht="12" customHeight="1">
      <c r="A24" s="769"/>
      <c r="B24" s="123" t="s">
        <v>408</v>
      </c>
      <c r="C24" s="66"/>
      <c r="D24" s="66"/>
      <c r="E24" s="67"/>
      <c r="F24" s="66"/>
      <c r="G24" s="119">
        <f t="shared" si="3"/>
        <v>0</v>
      </c>
      <c r="H24" s="119">
        <f t="shared" si="4"/>
        <v>0</v>
      </c>
      <c r="I24" s="68">
        <f t="shared" si="5"/>
        <v>0</v>
      </c>
      <c r="J24" s="67"/>
      <c r="K24" s="67"/>
      <c r="L24" s="61">
        <f t="shared" si="6"/>
        <v>0</v>
      </c>
      <c r="M24" s="62">
        <f t="shared" si="7"/>
        <v>0</v>
      </c>
      <c r="N24" s="58"/>
      <c r="O24" s="63"/>
      <c r="P24" s="64">
        <f t="shared" si="8"/>
        <v>0</v>
      </c>
    </row>
    <row r="25" spans="1:16" ht="12" customHeight="1">
      <c r="A25" s="769"/>
      <c r="B25" s="123" t="s">
        <v>409</v>
      </c>
      <c r="C25" s="66"/>
      <c r="D25" s="66"/>
      <c r="E25" s="67"/>
      <c r="F25" s="66"/>
      <c r="G25" s="119">
        <f t="shared" si="3"/>
        <v>0</v>
      </c>
      <c r="H25" s="119">
        <f t="shared" si="4"/>
        <v>0</v>
      </c>
      <c r="I25" s="68">
        <f t="shared" si="5"/>
        <v>0</v>
      </c>
      <c r="J25" s="67"/>
      <c r="K25" s="67"/>
      <c r="L25" s="61">
        <f t="shared" si="6"/>
        <v>0</v>
      </c>
      <c r="M25" s="62">
        <f t="shared" si="7"/>
        <v>0</v>
      </c>
      <c r="N25" s="58"/>
      <c r="O25" s="63"/>
      <c r="P25" s="64">
        <f t="shared" si="8"/>
        <v>0</v>
      </c>
    </row>
    <row r="26" spans="1:16" ht="12" customHeight="1">
      <c r="A26" s="769"/>
      <c r="B26" s="123" t="s">
        <v>410</v>
      </c>
      <c r="C26" s="66"/>
      <c r="D26" s="66"/>
      <c r="E26" s="67"/>
      <c r="F26" s="66"/>
      <c r="G26" s="119">
        <f t="shared" si="3"/>
        <v>0</v>
      </c>
      <c r="H26" s="119">
        <f t="shared" si="4"/>
        <v>0</v>
      </c>
      <c r="I26" s="68">
        <f t="shared" si="5"/>
        <v>0</v>
      </c>
      <c r="J26" s="67"/>
      <c r="K26" s="67"/>
      <c r="L26" s="61">
        <f t="shared" si="6"/>
        <v>0</v>
      </c>
      <c r="M26" s="62">
        <f t="shared" si="7"/>
        <v>0</v>
      </c>
      <c r="N26" s="58"/>
      <c r="O26" s="63"/>
      <c r="P26" s="64">
        <f t="shared" si="8"/>
        <v>0</v>
      </c>
    </row>
    <row r="27" spans="1:16" ht="12" customHeight="1">
      <c r="A27" s="769"/>
      <c r="B27" s="123" t="s">
        <v>411</v>
      </c>
      <c r="C27" s="66"/>
      <c r="D27" s="66"/>
      <c r="E27" s="67"/>
      <c r="F27" s="66"/>
      <c r="G27" s="119">
        <f t="shared" si="3"/>
        <v>0</v>
      </c>
      <c r="H27" s="119">
        <f t="shared" si="4"/>
        <v>0</v>
      </c>
      <c r="I27" s="68">
        <f t="shared" si="5"/>
        <v>0</v>
      </c>
      <c r="J27" s="67"/>
      <c r="K27" s="67"/>
      <c r="L27" s="61">
        <f t="shared" si="6"/>
        <v>0</v>
      </c>
      <c r="M27" s="62">
        <f t="shared" si="7"/>
        <v>0</v>
      </c>
      <c r="N27" s="58"/>
      <c r="O27" s="63"/>
      <c r="P27" s="64">
        <f t="shared" si="8"/>
        <v>0</v>
      </c>
    </row>
    <row r="28" spans="1:16" ht="12" customHeight="1">
      <c r="A28" s="769"/>
      <c r="B28" s="123" t="s">
        <v>412</v>
      </c>
      <c r="C28" s="66"/>
      <c r="D28" s="66"/>
      <c r="E28" s="67"/>
      <c r="F28" s="66"/>
      <c r="G28" s="119">
        <f t="shared" si="3"/>
        <v>0</v>
      </c>
      <c r="H28" s="119">
        <f t="shared" si="4"/>
        <v>0</v>
      </c>
      <c r="I28" s="68">
        <f t="shared" si="5"/>
        <v>0</v>
      </c>
      <c r="J28" s="67"/>
      <c r="K28" s="67"/>
      <c r="L28" s="61">
        <f t="shared" si="6"/>
        <v>0</v>
      </c>
      <c r="M28" s="62">
        <f t="shared" si="7"/>
        <v>0</v>
      </c>
      <c r="N28" s="58"/>
      <c r="O28" s="63"/>
      <c r="P28" s="64">
        <f t="shared" si="8"/>
        <v>0</v>
      </c>
    </row>
    <row r="29" spans="1:16" ht="12" customHeight="1">
      <c r="A29" s="769"/>
      <c r="B29" s="123" t="s">
        <v>413</v>
      </c>
      <c r="C29" s="66"/>
      <c r="D29" s="66"/>
      <c r="E29" s="67"/>
      <c r="F29" s="66"/>
      <c r="G29" s="119">
        <f t="shared" si="3"/>
        <v>0</v>
      </c>
      <c r="H29" s="119">
        <f t="shared" si="4"/>
        <v>0</v>
      </c>
      <c r="I29" s="68">
        <f t="shared" si="5"/>
        <v>0</v>
      </c>
      <c r="J29" s="67"/>
      <c r="K29" s="67"/>
      <c r="L29" s="61">
        <f t="shared" si="6"/>
        <v>0</v>
      </c>
      <c r="M29" s="62">
        <f t="shared" si="7"/>
        <v>0</v>
      </c>
      <c r="N29" s="58"/>
      <c r="O29" s="63"/>
      <c r="P29" s="64">
        <f t="shared" si="8"/>
        <v>0</v>
      </c>
    </row>
    <row r="30" spans="1:16" ht="12" customHeight="1">
      <c r="A30" s="769"/>
      <c r="B30" s="123" t="s">
        <v>414</v>
      </c>
      <c r="C30" s="66"/>
      <c r="D30" s="66"/>
      <c r="E30" s="67"/>
      <c r="F30" s="66"/>
      <c r="G30" s="119">
        <f t="shared" si="3"/>
        <v>0</v>
      </c>
      <c r="H30" s="119">
        <f t="shared" si="4"/>
        <v>0</v>
      </c>
      <c r="I30" s="68">
        <f t="shared" si="5"/>
        <v>0</v>
      </c>
      <c r="J30" s="67"/>
      <c r="K30" s="67"/>
      <c r="L30" s="61">
        <f t="shared" si="6"/>
        <v>0</v>
      </c>
      <c r="M30" s="62">
        <f t="shared" si="7"/>
        <v>0</v>
      </c>
      <c r="N30" s="58"/>
      <c r="O30" s="63"/>
      <c r="P30" s="64">
        <f t="shared" si="8"/>
        <v>0</v>
      </c>
    </row>
    <row r="31" spans="1:16" ht="12" customHeight="1">
      <c r="A31" s="769"/>
      <c r="B31" s="123" t="s">
        <v>415</v>
      </c>
      <c r="C31" s="66"/>
      <c r="D31" s="66"/>
      <c r="E31" s="67"/>
      <c r="F31" s="66"/>
      <c r="G31" s="119">
        <f t="shared" si="3"/>
        <v>0</v>
      </c>
      <c r="H31" s="119">
        <f t="shared" si="4"/>
        <v>0</v>
      </c>
      <c r="I31" s="68">
        <f t="shared" si="5"/>
        <v>0</v>
      </c>
      <c r="J31" s="67"/>
      <c r="K31" s="67"/>
      <c r="L31" s="61">
        <f t="shared" si="6"/>
        <v>0</v>
      </c>
      <c r="M31" s="62">
        <f t="shared" si="7"/>
        <v>0</v>
      </c>
      <c r="N31" s="58"/>
      <c r="O31" s="63"/>
      <c r="P31" s="64">
        <f t="shared" si="8"/>
        <v>0</v>
      </c>
    </row>
    <row r="32" spans="1:16" ht="12" customHeight="1">
      <c r="A32" s="769"/>
      <c r="B32" s="123" t="s">
        <v>794</v>
      </c>
      <c r="C32" s="66">
        <v>2175</v>
      </c>
      <c r="D32" s="66"/>
      <c r="E32" s="67"/>
      <c r="F32" s="66"/>
      <c r="G32" s="119">
        <f t="shared" si="3"/>
        <v>2175</v>
      </c>
      <c r="H32" s="119">
        <f t="shared" si="4"/>
        <v>0</v>
      </c>
      <c r="I32" s="68">
        <f t="shared" si="5"/>
        <v>2175</v>
      </c>
      <c r="J32" s="67"/>
      <c r="K32" s="67"/>
      <c r="L32" s="61">
        <f t="shared" si="6"/>
        <v>0</v>
      </c>
      <c r="M32" s="62">
        <f t="shared" si="7"/>
        <v>2175</v>
      </c>
      <c r="N32" s="58">
        <v>2175</v>
      </c>
      <c r="O32" s="63"/>
      <c r="P32" s="64">
        <f t="shared" si="8"/>
        <v>0</v>
      </c>
    </row>
    <row r="33" spans="1:16" ht="12" customHeight="1">
      <c r="A33" s="769"/>
      <c r="B33" s="130"/>
      <c r="C33" s="66"/>
      <c r="D33" s="66"/>
      <c r="E33" s="67"/>
      <c r="F33" s="66"/>
      <c r="G33" s="119">
        <f aca="true" t="shared" si="9" ref="G33:H35">C33+E33</f>
        <v>0</v>
      </c>
      <c r="H33" s="119">
        <f t="shared" si="9"/>
        <v>0</v>
      </c>
      <c r="I33" s="68">
        <f>SUM(G33:H33)</f>
        <v>0</v>
      </c>
      <c r="J33" s="67"/>
      <c r="K33" s="67"/>
      <c r="L33" s="61">
        <f>SUM(J33:K33)</f>
        <v>0</v>
      </c>
      <c r="M33" s="62">
        <f>I33+L33</f>
        <v>0</v>
      </c>
      <c r="N33" s="58"/>
      <c r="O33" s="63"/>
      <c r="P33" s="64">
        <f>M33-N33-O33</f>
        <v>0</v>
      </c>
    </row>
    <row r="34" spans="1:16" ht="12" customHeight="1">
      <c r="A34" s="769"/>
      <c r="B34" s="69"/>
      <c r="C34" s="66"/>
      <c r="D34" s="66"/>
      <c r="E34" s="67"/>
      <c r="F34" s="66"/>
      <c r="G34" s="119">
        <f t="shared" si="9"/>
        <v>0</v>
      </c>
      <c r="H34" s="119">
        <f t="shared" si="9"/>
        <v>0</v>
      </c>
      <c r="I34" s="68">
        <f>SUM(G34:H34)</f>
        <v>0</v>
      </c>
      <c r="J34" s="67"/>
      <c r="K34" s="67"/>
      <c r="L34" s="61">
        <f>SUM(J34:K34)</f>
        <v>0</v>
      </c>
      <c r="M34" s="62">
        <f>I34+L34</f>
        <v>0</v>
      </c>
      <c r="N34" s="58"/>
      <c r="O34" s="63"/>
      <c r="P34" s="64">
        <f>M34-N34-O34</f>
        <v>0</v>
      </c>
    </row>
    <row r="35" spans="1:16" ht="12" customHeight="1" thickBot="1">
      <c r="A35" s="770"/>
      <c r="B35" s="121"/>
      <c r="C35" s="70"/>
      <c r="D35" s="70"/>
      <c r="E35" s="71"/>
      <c r="F35" s="70"/>
      <c r="G35" s="120">
        <f t="shared" si="9"/>
        <v>0</v>
      </c>
      <c r="H35" s="120">
        <f t="shared" si="9"/>
        <v>0</v>
      </c>
      <c r="I35" s="72">
        <f>SUM(G35:H35)</f>
        <v>0</v>
      </c>
      <c r="J35" s="71"/>
      <c r="K35" s="71"/>
      <c r="L35" s="73">
        <f>SUM(J35:K35)</f>
        <v>0</v>
      </c>
      <c r="M35" s="74">
        <f>I35+L35</f>
        <v>0</v>
      </c>
      <c r="N35" s="75"/>
      <c r="O35" s="76"/>
      <c r="P35" s="77">
        <f>M35-N35-O35</f>
        <v>0</v>
      </c>
    </row>
    <row r="36" spans="1:16" s="37" customFormat="1" ht="3.75" customHeight="1" thickBot="1">
      <c r="A36" s="31"/>
      <c r="B36" s="32"/>
      <c r="C36" s="49"/>
      <c r="D36" s="49"/>
      <c r="E36" s="50"/>
      <c r="F36" s="50"/>
      <c r="G36" s="50"/>
      <c r="H36" s="50"/>
      <c r="I36" s="50"/>
      <c r="J36" s="78"/>
      <c r="K36" s="78"/>
      <c r="L36" s="52"/>
      <c r="M36" s="53"/>
      <c r="N36" s="49"/>
      <c r="O36" s="54"/>
      <c r="P36" s="55"/>
    </row>
    <row r="37" spans="1:16" ht="13.5" customHeight="1" thickBot="1">
      <c r="A37" s="38">
        <v>4</v>
      </c>
      <c r="B37" s="39" t="s">
        <v>738</v>
      </c>
      <c r="C37" s="56">
        <f aca="true" t="shared" si="10" ref="C37:I37">SUM(C38:C43)</f>
        <v>255</v>
      </c>
      <c r="D37" s="56">
        <f t="shared" si="10"/>
        <v>0</v>
      </c>
      <c r="E37" s="56">
        <f t="shared" si="10"/>
        <v>0</v>
      </c>
      <c r="F37" s="56">
        <f t="shared" si="10"/>
        <v>0</v>
      </c>
      <c r="G37" s="56">
        <f t="shared" si="10"/>
        <v>255</v>
      </c>
      <c r="H37" s="56">
        <f t="shared" si="10"/>
        <v>0</v>
      </c>
      <c r="I37" s="700">
        <f t="shared" si="10"/>
        <v>255</v>
      </c>
      <c r="J37" s="56">
        <f>SUM(J38:J43)</f>
        <v>0</v>
      </c>
      <c r="K37" s="56">
        <f>SUM(K38:K43)</f>
        <v>0</v>
      </c>
      <c r="L37" s="43">
        <f aca="true" t="shared" si="11" ref="L37:L43">SUM(J37:K37)</f>
        <v>0</v>
      </c>
      <c r="M37" s="44">
        <f>I37+L37</f>
        <v>255</v>
      </c>
      <c r="N37" s="56">
        <f>SUM(N38:N43)</f>
        <v>255</v>
      </c>
      <c r="O37" s="56">
        <f>SUM(O38:O43)</f>
        <v>0</v>
      </c>
      <c r="P37" s="46">
        <f aca="true" t="shared" si="12" ref="P37:P43">M37-N37-O37</f>
        <v>0</v>
      </c>
    </row>
    <row r="38" spans="1:16" ht="12" customHeight="1">
      <c r="A38" s="771" t="s">
        <v>391</v>
      </c>
      <c r="B38" s="57"/>
      <c r="C38" s="111">
        <v>255</v>
      </c>
      <c r="D38" s="124"/>
      <c r="E38" s="102"/>
      <c r="F38" s="124"/>
      <c r="G38" s="125">
        <f aca="true" t="shared" si="13" ref="G38:H43">C38+E38</f>
        <v>255</v>
      </c>
      <c r="H38" s="125">
        <f t="shared" si="13"/>
        <v>0</v>
      </c>
      <c r="I38" s="103">
        <f aca="true" t="shared" si="14" ref="I38:I43">SUM(G38:H38)</f>
        <v>255</v>
      </c>
      <c r="J38" s="102"/>
      <c r="K38" s="102"/>
      <c r="L38" s="126">
        <f t="shared" si="11"/>
        <v>0</v>
      </c>
      <c r="M38" s="79">
        <f aca="true" t="shared" si="15" ref="M38:M43">I38+L38</f>
        <v>255</v>
      </c>
      <c r="N38" s="58">
        <v>255</v>
      </c>
      <c r="O38" s="63"/>
      <c r="P38" s="64">
        <f t="shared" si="12"/>
        <v>0</v>
      </c>
    </row>
    <row r="39" spans="1:16" ht="12" customHeight="1">
      <c r="A39" s="771"/>
      <c r="B39" s="65"/>
      <c r="C39" s="112"/>
      <c r="D39" s="66"/>
      <c r="E39" s="67"/>
      <c r="F39" s="66"/>
      <c r="G39" s="119">
        <f t="shared" si="13"/>
        <v>0</v>
      </c>
      <c r="H39" s="119">
        <f t="shared" si="13"/>
        <v>0</v>
      </c>
      <c r="I39" s="68">
        <f t="shared" si="14"/>
        <v>0</v>
      </c>
      <c r="J39" s="67"/>
      <c r="K39" s="67"/>
      <c r="L39" s="82">
        <f t="shared" si="11"/>
        <v>0</v>
      </c>
      <c r="M39" s="81">
        <f t="shared" si="15"/>
        <v>0</v>
      </c>
      <c r="N39" s="58"/>
      <c r="O39" s="63"/>
      <c r="P39" s="82">
        <f t="shared" si="12"/>
        <v>0</v>
      </c>
    </row>
    <row r="40" spans="1:16" ht="12" customHeight="1">
      <c r="A40" s="771"/>
      <c r="B40" s="65"/>
      <c r="C40" s="112"/>
      <c r="D40" s="66"/>
      <c r="E40" s="67"/>
      <c r="F40" s="66"/>
      <c r="G40" s="119">
        <f t="shared" si="13"/>
        <v>0</v>
      </c>
      <c r="H40" s="119">
        <f t="shared" si="13"/>
        <v>0</v>
      </c>
      <c r="I40" s="68">
        <f t="shared" si="14"/>
        <v>0</v>
      </c>
      <c r="J40" s="67"/>
      <c r="K40" s="67"/>
      <c r="L40" s="82">
        <f t="shared" si="11"/>
        <v>0</v>
      </c>
      <c r="M40" s="81">
        <f t="shared" si="15"/>
        <v>0</v>
      </c>
      <c r="N40" s="58"/>
      <c r="O40" s="63"/>
      <c r="P40" s="82">
        <f t="shared" si="12"/>
        <v>0</v>
      </c>
    </row>
    <row r="41" spans="1:16" ht="12" customHeight="1">
      <c r="A41" s="771"/>
      <c r="B41" s="65"/>
      <c r="C41" s="112"/>
      <c r="D41" s="66"/>
      <c r="E41" s="67"/>
      <c r="F41" s="66"/>
      <c r="G41" s="119">
        <f t="shared" si="13"/>
        <v>0</v>
      </c>
      <c r="H41" s="119">
        <f t="shared" si="13"/>
        <v>0</v>
      </c>
      <c r="I41" s="68">
        <f t="shared" si="14"/>
        <v>0</v>
      </c>
      <c r="J41" s="67"/>
      <c r="K41" s="67"/>
      <c r="L41" s="82">
        <f t="shared" si="11"/>
        <v>0</v>
      </c>
      <c r="M41" s="81">
        <f t="shared" si="15"/>
        <v>0</v>
      </c>
      <c r="N41" s="58"/>
      <c r="O41" s="63"/>
      <c r="P41" s="82">
        <f t="shared" si="12"/>
        <v>0</v>
      </c>
    </row>
    <row r="42" spans="1:16" ht="12" customHeight="1">
      <c r="A42" s="771"/>
      <c r="B42" s="65"/>
      <c r="C42" s="112"/>
      <c r="D42" s="66"/>
      <c r="E42" s="67"/>
      <c r="F42" s="66"/>
      <c r="G42" s="119">
        <f t="shared" si="13"/>
        <v>0</v>
      </c>
      <c r="H42" s="119">
        <f t="shared" si="13"/>
        <v>0</v>
      </c>
      <c r="I42" s="68">
        <f t="shared" si="14"/>
        <v>0</v>
      </c>
      <c r="J42" s="67"/>
      <c r="K42" s="67"/>
      <c r="L42" s="82">
        <f t="shared" si="11"/>
        <v>0</v>
      </c>
      <c r="M42" s="81">
        <f t="shared" si="15"/>
        <v>0</v>
      </c>
      <c r="N42" s="58"/>
      <c r="O42" s="63"/>
      <c r="P42" s="82">
        <f t="shared" si="12"/>
        <v>0</v>
      </c>
    </row>
    <row r="43" spans="1:16" ht="12" customHeight="1" thickBot="1">
      <c r="A43" s="772"/>
      <c r="B43" s="83"/>
      <c r="C43" s="113"/>
      <c r="D43" s="84"/>
      <c r="E43" s="85"/>
      <c r="F43" s="84"/>
      <c r="G43" s="127">
        <f t="shared" si="13"/>
        <v>0</v>
      </c>
      <c r="H43" s="127">
        <f t="shared" si="13"/>
        <v>0</v>
      </c>
      <c r="I43" s="86">
        <f t="shared" si="14"/>
        <v>0</v>
      </c>
      <c r="J43" s="85"/>
      <c r="K43" s="85"/>
      <c r="L43" s="128">
        <f t="shared" si="11"/>
        <v>0</v>
      </c>
      <c r="M43" s="88">
        <f t="shared" si="15"/>
        <v>0</v>
      </c>
      <c r="N43" s="89"/>
      <c r="O43" s="90"/>
      <c r="P43" s="91">
        <f t="shared" si="12"/>
        <v>0</v>
      </c>
    </row>
    <row r="44" spans="1:16" s="37" customFormat="1" ht="3.75" customHeight="1" thickBot="1">
      <c r="A44" s="92"/>
      <c r="B44" s="93"/>
      <c r="C44" s="94"/>
      <c r="D44" s="94"/>
      <c r="E44" s="95"/>
      <c r="F44" s="95"/>
      <c r="G44" s="95"/>
      <c r="H44" s="95"/>
      <c r="I44" s="95"/>
      <c r="J44" s="95"/>
      <c r="K44" s="95"/>
      <c r="L44" s="73"/>
      <c r="M44" s="74"/>
      <c r="N44" s="94"/>
      <c r="O44" s="96"/>
      <c r="P44" s="77"/>
    </row>
    <row r="45" spans="1:16" ht="13.5" customHeight="1" thickBot="1">
      <c r="A45" s="38">
        <v>5</v>
      </c>
      <c r="B45" s="39" t="s">
        <v>739</v>
      </c>
      <c r="C45" s="56">
        <f aca="true" t="shared" si="16" ref="C45:I45">SUM(C46:C51)</f>
        <v>0</v>
      </c>
      <c r="D45" s="56">
        <f t="shared" si="16"/>
        <v>0</v>
      </c>
      <c r="E45" s="56">
        <f t="shared" si="16"/>
        <v>0</v>
      </c>
      <c r="F45" s="56">
        <f t="shared" si="16"/>
        <v>0</v>
      </c>
      <c r="G45" s="56">
        <f t="shared" si="16"/>
        <v>0</v>
      </c>
      <c r="H45" s="56">
        <f t="shared" si="16"/>
        <v>0</v>
      </c>
      <c r="I45" s="700">
        <f t="shared" si="16"/>
        <v>0</v>
      </c>
      <c r="J45" s="56">
        <f>SUM(J46:J51)</f>
        <v>0</v>
      </c>
      <c r="K45" s="56">
        <f>SUM(K46:K51)</f>
        <v>0</v>
      </c>
      <c r="L45" s="43">
        <f aca="true" t="shared" si="17" ref="L45:L51">SUM(J45:K45)</f>
        <v>0</v>
      </c>
      <c r="M45" s="44">
        <f>I45+L45</f>
        <v>0</v>
      </c>
      <c r="N45" s="56">
        <f>SUM(N46:N51)</f>
        <v>0</v>
      </c>
      <c r="O45" s="56">
        <f>SUM(O46:O51)</f>
        <v>0</v>
      </c>
      <c r="P45" s="46">
        <f aca="true" t="shared" si="18" ref="P45:P51">M45-N45-O45</f>
        <v>0</v>
      </c>
    </row>
    <row r="46" spans="1:16" ht="12" customHeight="1">
      <c r="A46" s="771" t="s">
        <v>391</v>
      </c>
      <c r="B46" s="57"/>
      <c r="C46" s="58"/>
      <c r="D46" s="58"/>
      <c r="E46" s="59"/>
      <c r="F46" s="58"/>
      <c r="G46" s="118">
        <f aca="true" t="shared" si="19" ref="G46:H51">C46+E46</f>
        <v>0</v>
      </c>
      <c r="H46" s="118">
        <f t="shared" si="19"/>
        <v>0</v>
      </c>
      <c r="I46" s="103">
        <f aca="true" t="shared" si="20" ref="I46:I51">SUM(G46:H46)</f>
        <v>0</v>
      </c>
      <c r="J46" s="67"/>
      <c r="K46" s="67"/>
      <c r="L46" s="80">
        <f t="shared" si="17"/>
        <v>0</v>
      </c>
      <c r="M46" s="81">
        <f aca="true" t="shared" si="21" ref="M46:M51">I46+L46</f>
        <v>0</v>
      </c>
      <c r="N46" s="58"/>
      <c r="O46" s="63"/>
      <c r="P46" s="82">
        <f t="shared" si="18"/>
        <v>0</v>
      </c>
    </row>
    <row r="47" spans="1:16" ht="12" customHeight="1">
      <c r="A47" s="771"/>
      <c r="B47" s="65"/>
      <c r="C47" s="66"/>
      <c r="D47" s="66"/>
      <c r="E47" s="67"/>
      <c r="F47" s="66"/>
      <c r="G47" s="119">
        <f t="shared" si="19"/>
        <v>0</v>
      </c>
      <c r="H47" s="119">
        <f t="shared" si="19"/>
        <v>0</v>
      </c>
      <c r="I47" s="68">
        <f t="shared" si="20"/>
        <v>0</v>
      </c>
      <c r="J47" s="67"/>
      <c r="K47" s="67"/>
      <c r="L47" s="80">
        <f t="shared" si="17"/>
        <v>0</v>
      </c>
      <c r="M47" s="81">
        <f t="shared" si="21"/>
        <v>0</v>
      </c>
      <c r="N47" s="58"/>
      <c r="O47" s="63"/>
      <c r="P47" s="82">
        <f t="shared" si="18"/>
        <v>0</v>
      </c>
    </row>
    <row r="48" spans="1:16" ht="12" customHeight="1">
      <c r="A48" s="771"/>
      <c r="B48" s="65"/>
      <c r="C48" s="66"/>
      <c r="D48" s="66"/>
      <c r="E48" s="67"/>
      <c r="F48" s="66"/>
      <c r="G48" s="119">
        <f t="shared" si="19"/>
        <v>0</v>
      </c>
      <c r="H48" s="119">
        <f t="shared" si="19"/>
        <v>0</v>
      </c>
      <c r="I48" s="68">
        <f t="shared" si="20"/>
        <v>0</v>
      </c>
      <c r="J48" s="67"/>
      <c r="K48" s="67"/>
      <c r="L48" s="80">
        <f t="shared" si="17"/>
        <v>0</v>
      </c>
      <c r="M48" s="81">
        <f t="shared" si="21"/>
        <v>0</v>
      </c>
      <c r="N48" s="58"/>
      <c r="O48" s="63"/>
      <c r="P48" s="82">
        <f t="shared" si="18"/>
        <v>0</v>
      </c>
    </row>
    <row r="49" spans="1:16" ht="12" customHeight="1">
      <c r="A49" s="771"/>
      <c r="B49" s="65"/>
      <c r="C49" s="66"/>
      <c r="D49" s="66"/>
      <c r="E49" s="67"/>
      <c r="F49" s="66"/>
      <c r="G49" s="119">
        <f t="shared" si="19"/>
        <v>0</v>
      </c>
      <c r="H49" s="119">
        <f t="shared" si="19"/>
        <v>0</v>
      </c>
      <c r="I49" s="68">
        <f t="shared" si="20"/>
        <v>0</v>
      </c>
      <c r="J49" s="67"/>
      <c r="K49" s="67"/>
      <c r="L49" s="80">
        <f t="shared" si="17"/>
        <v>0</v>
      </c>
      <c r="M49" s="81">
        <f t="shared" si="21"/>
        <v>0</v>
      </c>
      <c r="N49" s="58"/>
      <c r="O49" s="63"/>
      <c r="P49" s="82">
        <f t="shared" si="18"/>
        <v>0</v>
      </c>
    </row>
    <row r="50" spans="1:16" ht="12" customHeight="1">
      <c r="A50" s="771"/>
      <c r="B50" s="65"/>
      <c r="C50" s="66"/>
      <c r="D50" s="66"/>
      <c r="E50" s="67"/>
      <c r="F50" s="66"/>
      <c r="G50" s="119">
        <f t="shared" si="19"/>
        <v>0</v>
      </c>
      <c r="H50" s="119">
        <f t="shared" si="19"/>
        <v>0</v>
      </c>
      <c r="I50" s="68">
        <f t="shared" si="20"/>
        <v>0</v>
      </c>
      <c r="J50" s="67"/>
      <c r="K50" s="67"/>
      <c r="L50" s="80">
        <f t="shared" si="17"/>
        <v>0</v>
      </c>
      <c r="M50" s="81">
        <f t="shared" si="21"/>
        <v>0</v>
      </c>
      <c r="N50" s="58"/>
      <c r="O50" s="63"/>
      <c r="P50" s="82">
        <f t="shared" si="18"/>
        <v>0</v>
      </c>
    </row>
    <row r="51" spans="1:16" ht="12" customHeight="1" thickBot="1">
      <c r="A51" s="772"/>
      <c r="B51" s="83"/>
      <c r="C51" s="84"/>
      <c r="D51" s="84"/>
      <c r="E51" s="85"/>
      <c r="F51" s="84"/>
      <c r="G51" s="127">
        <f t="shared" si="19"/>
        <v>0</v>
      </c>
      <c r="H51" s="127">
        <f t="shared" si="19"/>
        <v>0</v>
      </c>
      <c r="I51" s="86">
        <f t="shared" si="20"/>
        <v>0</v>
      </c>
      <c r="J51" s="85"/>
      <c r="K51" s="85"/>
      <c r="L51" s="87">
        <f t="shared" si="17"/>
        <v>0</v>
      </c>
      <c r="M51" s="88">
        <f t="shared" si="21"/>
        <v>0</v>
      </c>
      <c r="N51" s="89"/>
      <c r="O51" s="90"/>
      <c r="P51" s="91">
        <f t="shared" si="18"/>
        <v>0</v>
      </c>
    </row>
    <row r="52" spans="1:16" s="37" customFormat="1" ht="3.75" customHeight="1" thickBot="1">
      <c r="A52" s="92"/>
      <c r="B52" s="93"/>
      <c r="C52" s="94"/>
      <c r="D52" s="94"/>
      <c r="E52" s="95"/>
      <c r="F52" s="95"/>
      <c r="G52" s="95"/>
      <c r="H52" s="95"/>
      <c r="I52" s="95"/>
      <c r="J52" s="95"/>
      <c r="K52" s="95"/>
      <c r="L52" s="73"/>
      <c r="M52" s="74"/>
      <c r="N52" s="94"/>
      <c r="O52" s="96"/>
      <c r="P52" s="77"/>
    </row>
    <row r="53" spans="1:16" ht="13.5" customHeight="1" thickBot="1">
      <c r="A53" s="38">
        <v>6</v>
      </c>
      <c r="B53" s="39" t="s">
        <v>392</v>
      </c>
      <c r="C53" s="56">
        <f>C9+C11+C15+C37+C45</f>
        <v>106916</v>
      </c>
      <c r="D53" s="56">
        <f>D9+D11+D15+D37+D45</f>
        <v>0</v>
      </c>
      <c r="E53" s="56">
        <f>E9+E11+E15+E37+E45</f>
        <v>0</v>
      </c>
      <c r="F53" s="56">
        <f>F9+F11+F15+F37+F45</f>
        <v>0</v>
      </c>
      <c r="G53" s="56">
        <f aca="true" t="shared" si="22" ref="G53:P53">G9+G11+G15+G37+G45</f>
        <v>106916</v>
      </c>
      <c r="H53" s="56">
        <f t="shared" si="22"/>
        <v>0</v>
      </c>
      <c r="I53" s="42">
        <f t="shared" si="22"/>
        <v>106916</v>
      </c>
      <c r="J53" s="56">
        <f t="shared" si="22"/>
        <v>18272</v>
      </c>
      <c r="K53" s="56">
        <f t="shared" si="22"/>
        <v>1900</v>
      </c>
      <c r="L53" s="43">
        <f t="shared" si="22"/>
        <v>20172</v>
      </c>
      <c r="M53" s="44">
        <f t="shared" si="22"/>
        <v>127088</v>
      </c>
      <c r="N53" s="56">
        <f t="shared" si="22"/>
        <v>119580</v>
      </c>
      <c r="O53" s="56">
        <f t="shared" si="22"/>
        <v>7508</v>
      </c>
      <c r="P53" s="46">
        <f t="shared" si="22"/>
        <v>0</v>
      </c>
    </row>
    <row r="54" ht="3.75" customHeight="1">
      <c r="A54" s="97"/>
    </row>
    <row r="55" spans="1:2" ht="12.75">
      <c r="A55" s="696" t="s">
        <v>416</v>
      </c>
      <c r="B55" s="12" t="s">
        <v>792</v>
      </c>
    </row>
    <row r="56" spans="1:2" ht="12.75">
      <c r="A56" s="696" t="s">
        <v>417</v>
      </c>
      <c r="B56" s="12" t="s">
        <v>793</v>
      </c>
    </row>
    <row r="57" spans="1:2" ht="12.75">
      <c r="A57" s="696" t="s">
        <v>418</v>
      </c>
      <c r="B57" s="12" t="s">
        <v>421</v>
      </c>
    </row>
    <row r="58" spans="1:2" ht="12.75">
      <c r="A58" s="696" t="s">
        <v>419</v>
      </c>
      <c r="B58" s="12" t="s">
        <v>422</v>
      </c>
    </row>
    <row r="59" spans="1:2" ht="12.75">
      <c r="A59" s="696" t="s">
        <v>420</v>
      </c>
      <c r="B59" s="12" t="s">
        <v>423</v>
      </c>
    </row>
    <row r="60" spans="1:2" ht="12.75">
      <c r="A60" s="696" t="s">
        <v>740</v>
      </c>
      <c r="B60" s="12" t="s">
        <v>741</v>
      </c>
    </row>
  </sheetData>
  <sheetProtection sheet="1" objects="1" scenarios="1"/>
  <mergeCells count="7">
    <mergeCell ref="J5:K5"/>
    <mergeCell ref="A16:A35"/>
    <mergeCell ref="A38:A43"/>
    <mergeCell ref="A46:A51"/>
    <mergeCell ref="C5:D5"/>
    <mergeCell ref="E5:F5"/>
    <mergeCell ref="G5:H5"/>
  </mergeCells>
  <printOptions/>
  <pageMargins left="0.68" right="0.38" top="0.37" bottom="0.25" header="0.17" footer="0.16"/>
  <pageSetup fitToHeight="1" fitToWidth="1" horizontalDpi="600" verticalDpi="600" orientation="landscape" paperSize="9" scale="76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2"/>
  </sheetPr>
  <dimension ref="A1:H29"/>
  <sheetViews>
    <sheetView workbookViewId="0" topLeftCell="A1">
      <selection activeCell="C38" sqref="C38"/>
    </sheetView>
  </sheetViews>
  <sheetFormatPr defaultColWidth="9.33203125" defaultRowHeight="10.5"/>
  <cols>
    <col min="1" max="1" width="7.33203125" style="138" customWidth="1"/>
    <col min="2" max="2" width="9.16015625" style="138" customWidth="1"/>
    <col min="3" max="3" width="60" style="138" customWidth="1"/>
    <col min="4" max="4" width="14.16015625" style="138" customWidth="1"/>
    <col min="5" max="5" width="15.33203125" style="138" customWidth="1"/>
    <col min="6" max="6" width="13.33203125" style="138" customWidth="1"/>
    <col min="7" max="16384" width="9.33203125" style="138" customWidth="1"/>
  </cols>
  <sheetData>
    <row r="1" spans="1:6" ht="10.5">
      <c r="A1" s="137" t="s">
        <v>439</v>
      </c>
      <c r="B1" s="137"/>
      <c r="E1" s="139"/>
      <c r="F1" s="139"/>
    </row>
    <row r="3" spans="1:8" ht="10.5">
      <c r="A3" s="140" t="s">
        <v>799</v>
      </c>
      <c r="B3" s="140"/>
      <c r="C3" s="140"/>
      <c r="D3" s="141"/>
      <c r="F3" s="142"/>
      <c r="H3" s="139"/>
    </row>
    <row r="4" spans="6:8" ht="11.25" thickBot="1">
      <c r="F4" s="143" t="s">
        <v>370</v>
      </c>
      <c r="H4" s="139"/>
    </row>
    <row r="5" spans="1:8" s="147" customFormat="1" ht="21.75" thickBot="1">
      <c r="A5" s="144" t="s">
        <v>381</v>
      </c>
      <c r="B5" s="776" t="s">
        <v>424</v>
      </c>
      <c r="C5" s="777"/>
      <c r="D5" s="145" t="s">
        <v>425</v>
      </c>
      <c r="E5" s="145" t="s">
        <v>426</v>
      </c>
      <c r="F5" s="146" t="s">
        <v>386</v>
      </c>
      <c r="H5" s="375"/>
    </row>
    <row r="6" spans="1:8" s="147" customFormat="1" ht="14.25" customHeight="1">
      <c r="A6" s="148">
        <v>1</v>
      </c>
      <c r="B6" s="149" t="s">
        <v>427</v>
      </c>
      <c r="C6" s="150"/>
      <c r="D6" s="133"/>
      <c r="E6" s="133"/>
      <c r="F6" s="131">
        <f>SUM(D6:E6)</f>
        <v>0</v>
      </c>
      <c r="H6" s="375"/>
    </row>
    <row r="7" spans="1:8" s="147" customFormat="1" ht="14.25" customHeight="1">
      <c r="A7" s="151">
        <v>2</v>
      </c>
      <c r="B7" s="149" t="s">
        <v>428</v>
      </c>
      <c r="C7" s="152"/>
      <c r="D7" s="134">
        <v>4000</v>
      </c>
      <c r="E7" s="133"/>
      <c r="F7" s="131">
        <f aca="true" t="shared" si="0" ref="F7:F18">SUM(D7:E7)</f>
        <v>4000</v>
      </c>
      <c r="H7" s="375"/>
    </row>
    <row r="8" spans="1:8" s="147" customFormat="1" ht="14.25" customHeight="1">
      <c r="A8" s="151">
        <v>3</v>
      </c>
      <c r="B8" s="153" t="s">
        <v>440</v>
      </c>
      <c r="C8" s="154" t="s">
        <v>429</v>
      </c>
      <c r="D8" s="134"/>
      <c r="E8" s="134"/>
      <c r="F8" s="131">
        <f t="shared" si="0"/>
        <v>0</v>
      </c>
      <c r="H8" s="375"/>
    </row>
    <row r="9" spans="1:8" s="147" customFormat="1" ht="14.25" customHeight="1">
      <c r="A9" s="151">
        <v>4</v>
      </c>
      <c r="B9" s="774" t="s">
        <v>430</v>
      </c>
      <c r="C9" s="775"/>
      <c r="D9" s="135">
        <v>23</v>
      </c>
      <c r="E9" s="134">
        <v>6398</v>
      </c>
      <c r="F9" s="131">
        <f t="shared" si="0"/>
        <v>6421</v>
      </c>
      <c r="H9" s="375"/>
    </row>
    <row r="10" spans="1:8" s="147" customFormat="1" ht="14.25" customHeight="1">
      <c r="A10" s="151">
        <v>5</v>
      </c>
      <c r="B10" s="778" t="s">
        <v>440</v>
      </c>
      <c r="C10" s="150" t="s">
        <v>431</v>
      </c>
      <c r="D10" s="135"/>
      <c r="E10" s="134"/>
      <c r="F10" s="131">
        <f t="shared" si="0"/>
        <v>0</v>
      </c>
      <c r="H10" s="375"/>
    </row>
    <row r="11" spans="1:8" s="147" customFormat="1" ht="14.25" customHeight="1">
      <c r="A11" s="151">
        <v>6</v>
      </c>
      <c r="B11" s="779"/>
      <c r="C11" s="150" t="s">
        <v>432</v>
      </c>
      <c r="D11" s="135"/>
      <c r="E11" s="134"/>
      <c r="F11" s="131">
        <f t="shared" si="0"/>
        <v>0</v>
      </c>
      <c r="H11" s="375"/>
    </row>
    <row r="12" spans="1:8" s="147" customFormat="1" ht="14.25" customHeight="1">
      <c r="A12" s="151">
        <v>7</v>
      </c>
      <c r="B12" s="780"/>
      <c r="C12" s="150" t="s">
        <v>433</v>
      </c>
      <c r="D12" s="135">
        <v>23</v>
      </c>
      <c r="E12" s="134">
        <v>6398</v>
      </c>
      <c r="F12" s="131">
        <f t="shared" si="0"/>
        <v>6421</v>
      </c>
      <c r="H12" s="375"/>
    </row>
    <row r="13" spans="1:8" s="147" customFormat="1" ht="14.25" customHeight="1">
      <c r="A13" s="151">
        <v>8</v>
      </c>
      <c r="B13" s="149" t="s">
        <v>434</v>
      </c>
      <c r="C13" s="156"/>
      <c r="D13" s="134"/>
      <c r="E13" s="134"/>
      <c r="F13" s="131">
        <f t="shared" si="0"/>
        <v>0</v>
      </c>
      <c r="H13" s="375"/>
    </row>
    <row r="14" spans="1:8" s="147" customFormat="1" ht="14.25" customHeight="1">
      <c r="A14" s="151">
        <v>9</v>
      </c>
      <c r="B14" s="778" t="s">
        <v>441</v>
      </c>
      <c r="C14" s="156" t="s">
        <v>435</v>
      </c>
      <c r="D14" s="134"/>
      <c r="E14" s="134"/>
      <c r="F14" s="131">
        <f t="shared" si="0"/>
        <v>0</v>
      </c>
      <c r="H14" s="375"/>
    </row>
    <row r="15" spans="1:8" s="147" customFormat="1" ht="14.25" customHeight="1">
      <c r="A15" s="151">
        <v>10</v>
      </c>
      <c r="B15" s="780"/>
      <c r="C15" s="156" t="s">
        <v>432</v>
      </c>
      <c r="D15" s="134"/>
      <c r="E15" s="134"/>
      <c r="F15" s="131">
        <f t="shared" si="0"/>
        <v>0</v>
      </c>
      <c r="H15" s="375"/>
    </row>
    <row r="16" spans="1:8" s="147" customFormat="1" ht="14.25" customHeight="1">
      <c r="A16" s="151">
        <v>11</v>
      </c>
      <c r="B16" s="774" t="s">
        <v>436</v>
      </c>
      <c r="C16" s="775"/>
      <c r="D16" s="134">
        <v>116</v>
      </c>
      <c r="E16" s="134"/>
      <c r="F16" s="131">
        <f t="shared" si="0"/>
        <v>116</v>
      </c>
      <c r="H16" s="375"/>
    </row>
    <row r="17" spans="1:8" ht="14.25" customHeight="1">
      <c r="A17" s="151">
        <v>12</v>
      </c>
      <c r="B17" s="157" t="s">
        <v>440</v>
      </c>
      <c r="C17" s="158" t="s">
        <v>437</v>
      </c>
      <c r="D17" s="135"/>
      <c r="E17" s="134"/>
      <c r="F17" s="131">
        <f t="shared" si="0"/>
        <v>0</v>
      </c>
      <c r="H17" s="139"/>
    </row>
    <row r="18" spans="1:8" ht="14.25" customHeight="1" thickBot="1">
      <c r="A18" s="159">
        <v>13</v>
      </c>
      <c r="B18" s="774" t="s">
        <v>438</v>
      </c>
      <c r="C18" s="775"/>
      <c r="D18" s="136"/>
      <c r="E18" s="136"/>
      <c r="F18" s="132">
        <f t="shared" si="0"/>
        <v>0</v>
      </c>
      <c r="H18" s="139"/>
    </row>
    <row r="19" spans="1:8" ht="10.5">
      <c r="A19" s="160"/>
      <c r="B19" s="161"/>
      <c r="C19" s="161"/>
      <c r="D19" s="161"/>
      <c r="E19" s="162"/>
      <c r="F19" s="163"/>
      <c r="H19" s="139"/>
    </row>
    <row r="20" spans="1:8" ht="10.5">
      <c r="A20" s="164"/>
      <c r="E20" s="164"/>
      <c r="F20" s="165"/>
      <c r="H20" s="139"/>
    </row>
    <row r="21" spans="1:8" ht="10.5">
      <c r="A21" s="164"/>
      <c r="F21" s="164"/>
      <c r="H21" s="139"/>
    </row>
    <row r="22" spans="1:8" ht="10.5">
      <c r="A22" s="164"/>
      <c r="B22" s="164"/>
      <c r="F22" s="164"/>
      <c r="H22" s="139"/>
    </row>
    <row r="23" spans="1:8" ht="10.5">
      <c r="A23" s="164"/>
      <c r="B23" s="164"/>
      <c r="C23" s="164"/>
      <c r="H23" s="139"/>
    </row>
    <row r="24" ht="10.5">
      <c r="A24" s="164"/>
    </row>
    <row r="25" spans="1:6" ht="10.5">
      <c r="A25" s="164"/>
      <c r="F25" s="141"/>
    </row>
    <row r="29" ht="10.5">
      <c r="F29" s="164"/>
    </row>
  </sheetData>
  <sheetProtection/>
  <mergeCells count="6">
    <mergeCell ref="B16:C16"/>
    <mergeCell ref="B18:C18"/>
    <mergeCell ref="B5:C5"/>
    <mergeCell ref="B10:B12"/>
    <mergeCell ref="B14:B15"/>
    <mergeCell ref="B9:C9"/>
  </mergeCells>
  <printOptions/>
  <pageMargins left="0.52" right="0.24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Univerzita Karlova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vojacek</dc:creator>
  <cp:keywords/>
  <dc:description/>
  <cp:lastModifiedBy>Panska</cp:lastModifiedBy>
  <cp:lastPrinted>2009-04-22T07:09:44Z</cp:lastPrinted>
  <dcterms:created xsi:type="dcterms:W3CDTF">2008-02-20T11:55:45Z</dcterms:created>
  <dcterms:modified xsi:type="dcterms:W3CDTF">2012-05-30T08:09:15Z</dcterms:modified>
  <cp:category/>
  <cp:version/>
  <cp:contentType/>
  <cp:contentStatus/>
</cp:coreProperties>
</file>